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firstSheet="7" activeTab="7"/>
  </bookViews>
  <sheets>
    <sheet name="收入支出决算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<sst xmlns="http://schemas.openxmlformats.org/spreadsheetml/2006/main" count="2331" uniqueCount="504">
  <si>
    <t>收入支出决算总表</t>
  </si>
  <si>
    <t xml:space="preserve">公开01表 
</t>
  </si>
  <si>
    <t>部门：大理市民政局</t>
  </si>
  <si>
    <t>金额单位：万元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</si>
  <si>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</si>
  <si>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</si>
  <si>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</si>
  <si>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</si>
  <si>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</si>
  <si>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</si>
  <si>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</si>
  <si>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</si>
  <si>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</si>
  <si>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</si>
  <si>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</si>
  <si>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</si>
  <si>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</si>
  <si>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</si>
  <si>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</si>
  <si>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</si>
  <si>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</si>
  <si>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</si>
  <si>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</si>
  <si>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</si>
  <si>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</si>
  <si>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</si>
  <si>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</si>
  <si>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</si>
  <si>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</si>
  <si>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</si>
  <si>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</si>
  <si>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</si>
  <si>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</si>
  <si>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</si>
  <si>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</si>
  <si>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</si>
  <si>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</si>
  <si>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</si>
  <si>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</si>
  <si>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</si>
  <si>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</si>
  <si>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</si>
  <si>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</si>
  <si>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</si>
  <si>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</si>
  <si>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</si>
  <si>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</si>
  <si>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</si>
  <si>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</si>
  <si>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</si>
  <si>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</si>
  <si>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</si>
  <si>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</si>
  <si>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</si>
  <si>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</si>
  <si>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</si>
  <si>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</si>
  <si>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</si>
  <si>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</si>
  <si>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</si>
  <si>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</si>
  <si>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</si>
  <si>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</si>
  <si>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</si>
  <si>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</si>
  <si>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</si>
  <si>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</si>
  <si>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</si>
  <si>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</si>
  <si>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</si>
  <si>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</si>
  <si>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</si>
  <si>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</si>
  <si>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</si>
  <si>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</si>
  <si>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</si>
  <si>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</si>
  <si>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</si>
  <si>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</si>
  <si>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</si>
  <si>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</si>
  <si>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</si>
  <si>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</si>
  <si>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</si>
  <si>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</si>
  <si>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</si>
  <si>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</si>
  <si>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</si>
  <si>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</si>
  <si>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</si>
  <si>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</si>
  <si>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</si>
  <si>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</si>
  <si>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</si>
  <si>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</si>
  <si>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</si>
  <si>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</si>
  <si>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</si>
  <si>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</si>
  <si>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</si>
  <si>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</si>
  <si>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</si>
  <si>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</si>
  <si>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</si>
  <si>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</si>
  <si>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</si>
  <si>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</si>
  <si>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</si>
  <si>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</si>
  <si>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</si>
  <si>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</si>
  <si>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</si>
  <si>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</si>
  <si>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</si>
  <si>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</si>
  <si>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</si>
  <si>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</si>
  <si>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</si>
  <si>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</si>
  <si>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</si>
  <si>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</si>
  <si>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</si>
  <si>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</si>
  <si>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</si>
  <si>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</si>
  <si>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</si>
  <si>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</si>
  <si>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</si>
  <si>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</si>
  <si>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</si>
  <si>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</si>
  <si>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</si>
  <si>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</si>
  <si>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</si>
  <si>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</si>
  <si>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</si>
  <si>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</si>
  <si>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</si>
  <si>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</si>
  <si>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</si>
  <si>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</si>
  <si>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</si>
  <si>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20802</t>
  </si>
  <si>
    <t>民政管理事务</t>
  </si>
  <si>
    <t>2080201</t>
  </si>
  <si>
    <t xml:space="preserve">  行政运行</t>
  </si>
  <si>
    <t>2080204</t>
  </si>
  <si>
    <t xml:space="preserve">  拥军优属</t>
  </si>
  <si>
    <t>2080205</t>
  </si>
  <si>
    <t xml:space="preserve">  老龄事务</t>
  </si>
  <si>
    <t>2080207</t>
  </si>
  <si>
    <t xml:space="preserve">  行政区划和地名管理</t>
  </si>
  <si>
    <t>2080208</t>
  </si>
  <si>
    <t xml:space="preserve">  基层政权和社区建设</t>
  </si>
  <si>
    <t>2080209</t>
  </si>
  <si>
    <t xml:space="preserve">  部队供应</t>
  </si>
  <si>
    <t>2080299</t>
  </si>
  <si>
    <t xml:space="preserve">  其他民政管理事务支出</t>
  </si>
  <si>
    <t>20808</t>
  </si>
  <si>
    <t>抚恤</t>
  </si>
  <si>
    <t>2080801</t>
  </si>
  <si>
    <t xml:space="preserve">  死亡抚恤</t>
  </si>
  <si>
    <t>2080802</t>
  </si>
  <si>
    <t xml:space="preserve">  伤残抚恤</t>
  </si>
  <si>
    <t>2080803</t>
  </si>
  <si>
    <t xml:space="preserve">  在乡复员、退伍军人生活补助</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</si>
  <si>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</si>
  <si>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</si>
  <si>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</si>
  <si>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</si>
  <si>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</si>
  <si>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</si>
  <si>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</si>
  <si>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</si>
  <si>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</si>
  <si>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</si>
  <si>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</si>
  <si>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</si>
  <si>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</si>
  <si>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</si>
  <si>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</si>
  <si>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</si>
  <si>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</si>
  <si>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</si>
  <si>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</si>
  <si>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</si>
  <si>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</si>
  <si>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</si>
  <si>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</si>
  <si>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</si>
  <si>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2081107</t>
  </si>
  <si>
    <t xml:space="preserve">  残疾人生活和护理补贴★</t>
  </si>
  <si>
    <t>2081199</t>
  </si>
  <si>
    <t xml:space="preserve">  其他残疾人事业支出</t>
  </si>
  <si>
    <t>20815</t>
  </si>
  <si>
    <t>自然灾害生活救助</t>
  </si>
  <si>
    <t>2081501</t>
  </si>
  <si>
    <t xml:space="preserve">  中央自然灾害生活补助</t>
  </si>
  <si>
    <t>2081502</t>
  </si>
  <si>
    <t xml:space="preserve">  地方自然灾害生活补助</t>
  </si>
  <si>
    <t>2081599</t>
  </si>
  <si>
    <t xml:space="preserve">  其他自然灾害生活救助支出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</si>
  <si>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</si>
  <si>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</si>
  <si>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</si>
  <si>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</si>
  <si>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</si>
  <si>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</si>
  <si>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</si>
  <si>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</si>
  <si>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</si>
  <si>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</si>
  <si>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</si>
  <si>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</si>
  <si>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</si>
  <si>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</si>
  <si>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</si>
  <si>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</si>
  <si>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</si>
  <si>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</si>
  <si>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</si>
  <si>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</si>
  <si>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</si>
  <si>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</si>
  <si>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</si>
  <si>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</si>
  <si>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20899</t>
  </si>
  <si>
    <t>其他社会保障和就业支出</t>
  </si>
  <si>
    <t>2089901</t>
  </si>
  <si>
    <t xml:space="preserve">  其他社会保障和就业支出</t>
  </si>
  <si>
    <t>210</t>
  </si>
  <si>
    <t>医疗卫生与计划生育支出</t>
  </si>
  <si>
    <t>21013</t>
  </si>
  <si>
    <t>医疗救助★</t>
  </si>
  <si>
    <t>2101301</t>
  </si>
  <si>
    <t xml:space="preserve">  城乡医疗救助★</t>
  </si>
  <si>
    <t>21014</t>
  </si>
  <si>
    <t>优抚对象医疗★</t>
  </si>
  <si>
    <t>2101401</t>
  </si>
  <si>
    <t xml:space="preserve">  优抚对象医疗补助★</t>
  </si>
  <si>
    <t>220</t>
  </si>
  <si>
    <t>国土海洋气象等支出</t>
  </si>
  <si>
    <t>22004</t>
  </si>
  <si>
    <t>地震事务</t>
  </si>
  <si>
    <t>2200407</t>
  </si>
  <si>
    <t xml:space="preserve">  地震应急救援</t>
  </si>
  <si>
    <t>229</t>
  </si>
  <si>
    <t>其他支出</t>
  </si>
  <si>
    <t>22960</t>
  </si>
  <si>
    <t>彩票公益金及对应专项债务收入安排的支出</t>
  </si>
  <si>
    <t>2296002</t>
  </si>
  <si>
    <t xml:space="preserve">  用于社会福利的彩票公益金支出</t>
  </si>
  <si>
    <t>2296011</t>
  </si>
  <si>
    <t xml:space="preserve">  用于扶贫的彩票公益金支出</t>
  </si>
  <si>
    <t>2296013</t>
  </si>
  <si>
    <t xml:space="preserve">  用于城乡医疗救助的彩票公益金支出</t>
  </si>
  <si>
    <t>注：本表反映部门本年度取得的各项收入情况。</t>
  </si>
  <si>
    <t>支出决算表</t>
  </si>
  <si>
    <t>公开03表</t>
  </si>
  <si>
    <t>基本支出</t>
  </si>
  <si>
    <t>项目支出</t>
  </si>
  <si>
    <t>上缴上级支出</t>
  </si>
  <si>
    <t>经营支出</t>
  </si>
  <si>
    <t>对附属单位补助支出</t>
  </si>
  <si>
    <t>2080805</t>
  </si>
  <si>
    <t xml:space="preserve">  义务兵优待</t>
  </si>
  <si>
    <t>.</t>
  </si>
  <si>
    <t>注：本表反映部门本年度各项支出情况。</t>
  </si>
  <si>
    <t>财政拨款收入支出决算总表</t>
  </si>
  <si>
    <t xml:space="preserve">公开04表
</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</si>
  <si>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</si>
  <si>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</si>
  <si>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</si>
  <si>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</si>
  <si>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</si>
  <si>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</si>
  <si>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</si>
  <si>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</si>
  <si>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</si>
  <si>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</si>
  <si>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</si>
  <si>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</si>
  <si>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</si>
  <si>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</si>
  <si>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</si>
  <si>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</si>
  <si>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</si>
  <si>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</si>
  <si>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</si>
  <si>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</si>
  <si>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</si>
  <si>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</si>
  <si>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</si>
  <si>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</si>
  <si>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</si>
  <si>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</si>
  <si>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</si>
  <si>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</si>
  <si>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</si>
  <si>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</si>
  <si>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</si>
  <si>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</si>
  <si>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</si>
  <si>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</si>
  <si>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</si>
  <si>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</si>
  <si>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</si>
  <si>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</si>
  <si>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</si>
  <si>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</si>
  <si>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</si>
  <si>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</si>
  <si>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</si>
  <si>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</si>
  <si>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</si>
  <si>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</si>
  <si>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</si>
  <si>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</si>
  <si>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</si>
  <si>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</si>
  <si>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</si>
  <si>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</si>
  <si>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</si>
  <si>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</si>
  <si>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</si>
  <si>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</si>
  <si>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</si>
  <si>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</si>
  <si>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</si>
  <si>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</si>
  <si>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</si>
  <si>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</si>
  <si>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</si>
  <si>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</si>
  <si>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</si>
  <si>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</si>
  <si>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</si>
  <si>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</si>
  <si>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</si>
  <si>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</si>
  <si>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</si>
  <si>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</si>
  <si>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</si>
  <si>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</si>
  <si>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</si>
  <si>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</si>
  <si>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</si>
  <si>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</si>
  <si>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</si>
  <si>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</si>
  <si>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</si>
  <si>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</si>
  <si>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</si>
  <si>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</si>
  <si>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</si>
  <si>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</si>
  <si>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</si>
  <si>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</si>
  <si>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</si>
  <si>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</si>
  <si>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</si>
  <si>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</si>
  <si>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</si>
  <si>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</si>
  <si>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</si>
  <si>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</si>
  <si>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</si>
  <si>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</si>
  <si>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</si>
  <si>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</si>
  <si>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</si>
  <si>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</si>
  <si>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</si>
  <si>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</si>
  <si>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</si>
  <si>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</si>
  <si>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</si>
  <si>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</si>
  <si>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</si>
  <si>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</si>
  <si>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</si>
  <si>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</si>
  <si>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</si>
  <si>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</si>
  <si>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</si>
  <si>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</si>
  <si>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</si>
  <si>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</si>
  <si>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</si>
  <si>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</si>
  <si>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</si>
  <si>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</si>
  <si>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</si>
  <si>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</si>
  <si>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</si>
  <si>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</si>
  <si>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</si>
  <si>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</si>
  <si>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</si>
  <si>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</si>
  <si>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</si>
  <si>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</si>
  <si>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</si>
  <si>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</si>
  <si>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</si>
  <si>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</si>
  <si>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</si>
  <si>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</si>
  <si>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</si>
  <si>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</si>
  <si>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</si>
  <si>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</si>
  <si>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</si>
  <si>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</si>
  <si>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</si>
  <si>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</si>
  <si>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</si>
  <si>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</si>
  <si>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</si>
  <si>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</si>
  <si>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</si>
  <si>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</si>
  <si>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</si>
  <si>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</si>
  <si>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</si>
  <si>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</si>
  <si>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</si>
  <si>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</si>
  <si>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</si>
  <si>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</si>
  <si>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</si>
  <si>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</si>
  <si>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</si>
  <si>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</si>
  <si>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</si>
  <si>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</si>
  <si>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</si>
  <si>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</si>
  <si>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</si>
  <si>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</si>
  <si>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</si>
  <si>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</si>
  <si>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</si>
  <si>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</si>
  <si>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</si>
  <si>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</si>
  <si>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</si>
  <si>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</si>
  <si>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</si>
  <si>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</si>
  <si>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</si>
  <si>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</si>
  <si>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</si>
  <si>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</si>
  <si>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</si>
  <si>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</si>
  <si>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</si>
  <si>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</si>
  <si>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</si>
  <si>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</si>
  <si>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</si>
  <si>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注：本表反映部门本年度一般公共预算财政拨款基本支出经济分类支出情况。</t>
  </si>
  <si>
    <t>政府性基金预算财政拨款收入支出决算表</t>
  </si>
  <si>
    <t>公开07表</t>
  </si>
  <si>
    <t>22908</t>
  </si>
  <si>
    <t>彩票发行销售机构业务费安排的支出</t>
  </si>
  <si>
    <t>2290808</t>
  </si>
  <si>
    <t xml:space="preserve">  彩票市场调控资金支出</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</si>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</sst>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5"/>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13" xfId="0" applyFont="1" applyBorder="1" applyAlignment="1">
      <alignment horizontal="center" vertical="center" shrinkToFit="1"/>
    </xf>
    <xf numFmtId="4" fontId="3" fillId="0" borderId="13" xfId="0" applyNumberFormat="1" applyFont="1" applyBorder="1" applyAlignment="1">
      <alignment horizontal="right" vertical="center"/>
    </xf>
    <xf numFmtId="4" fontId="4" fillId="0" borderId="13" xfId="0" applyNumberFormat="1" applyFont="1" applyBorder="1" applyAlignment="1">
      <alignment horizontal="right" vertical="center" shrinkToFit="1"/>
    </xf>
    <xf numFmtId="0" fontId="3" fillId="0" borderId="13" xfId="0" applyFont="1" applyBorder="1" applyAlignment="1">
      <alignment horizontal="right" vertical="center"/>
    </xf>
    <xf numFmtId="0" fontId="4" fillId="0" borderId="13" xfId="0" applyFont="1" applyBorder="1" applyAlignment="1">
      <alignment horizontal="right" vertical="center" shrinkToFit="1"/>
    </xf>
    <xf numFmtId="0" fontId="3" fillId="0" borderId="13" xfId="0" applyFont="1" applyBorder="1" applyAlignment="1">
      <alignment horizontal="center" vertical="center" shrinkToFit="1"/>
    </xf>
    <xf numFmtId="3" fontId="4" fillId="0" borderId="13" xfId="0" applyNumberFormat="1" applyFont="1" applyBorder="1" applyAlignment="1">
      <alignment horizontal="right" vertical="center"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5"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0" xfId="0" applyFont="1" applyAlignment="1">
      <alignment horizontal="right"/>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5" xfId="0" applyFont="1" applyFill="1" applyBorder="1" applyAlignment="1">
      <alignment horizontal="center" vertical="center" shrinkToFit="1"/>
    </xf>
    <xf numFmtId="0" fontId="4" fillId="0" borderId="15" xfId="0" applyFont="1" applyBorder="1" applyAlignment="1">
      <alignment horizontal="right" vertical="center" shrinkToFit="1"/>
    </xf>
    <xf numFmtId="0" fontId="6" fillId="0" borderId="0" xfId="0" applyFont="1" applyAlignment="1">
      <alignment horizontal="center"/>
    </xf>
    <xf numFmtId="0" fontId="3" fillId="33" borderId="13"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34" borderId="13" xfId="0" applyNumberFormat="1" applyFont="1" applyFill="1" applyBorder="1" applyAlignment="1">
      <alignment horizontal="right" vertical="center" shrinkToFit="1"/>
    </xf>
    <xf numFmtId="0" fontId="4" fillId="33" borderId="12" xfId="0" applyFont="1" applyFill="1" applyBorder="1" applyAlignment="1">
      <alignment horizontal="center" vertical="center" shrinkToFit="1"/>
    </xf>
    <xf numFmtId="179" fontId="0" fillId="0" borderId="0" xfId="0" applyNumberFormat="1" applyAlignment="1">
      <alignment/>
    </xf>
    <xf numFmtId="0" fontId="3" fillId="33" borderId="11" xfId="0" applyFont="1" applyFill="1" applyBorder="1" applyAlignment="1">
      <alignment horizontal="center" vertical="center" wrapText="1" shrinkToFit="1"/>
    </xf>
    <xf numFmtId="179" fontId="4" fillId="0" borderId="13" xfId="0" applyNumberFormat="1" applyFont="1" applyBorder="1" applyAlignment="1">
      <alignment horizontal="right" vertical="center" shrinkToFit="1"/>
    </xf>
    <xf numFmtId="179" fontId="4" fillId="0" borderId="15" xfId="0" applyNumberFormat="1" applyFont="1" applyBorder="1" applyAlignment="1">
      <alignment horizontal="right"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4" borderId="13" xfId="0" applyFont="1" applyFill="1" applyBorder="1" applyAlignment="1">
      <alignment horizontal="right" vertical="center" shrinkToFi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44" fillId="0" borderId="13" xfId="0" applyNumberFormat="1" applyFont="1" applyBorder="1" applyAlignment="1">
      <alignment horizontal="right" vertical="center" shrinkToFit="1"/>
    </xf>
    <xf numFmtId="0" fontId="44" fillId="0" borderId="13" xfId="0"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3" xfId="0" applyFont="1" applyBorder="1" applyAlignment="1">
      <alignment horizontal="right" vertical="center"/>
    </xf>
    <xf numFmtId="4" fontId="4" fillId="0" borderId="13" xfId="0" applyNumberFormat="1" applyFont="1" applyBorder="1" applyAlignment="1">
      <alignment horizontal="right" vertical="center"/>
    </xf>
    <xf numFmtId="4" fontId="44" fillId="0" borderId="13" xfId="0" applyNumberFormat="1" applyFont="1" applyBorder="1" applyAlignment="1">
      <alignment horizontal="right" vertical="center"/>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I40" sqref="I40"/>
    </sheetView>
  </sheetViews>
  <sheetFormatPr defaultColWidth="9.140625" defaultRowHeight="12.75"/>
  <cols>
    <col min="1" max="1" width="35.421875" style="0" customWidth="1"/>
    <col min="3" max="3" width="16.140625" style="0" customWidth="1"/>
    <col min="4" max="4" width="33.8515625" style="0" customWidth="1"/>
    <col min="6" max="6" width="16.28125" style="0" customWidth="1"/>
  </cols>
  <sheetData>
    <row r="1" spans="1:6" ht="27">
      <c r="A1" s="1" t="s">
        <v>0</v>
      </c>
      <c r="B1" s="1"/>
      <c r="C1" s="1"/>
      <c r="D1" s="1"/>
      <c r="E1" s="1"/>
      <c r="F1" s="1"/>
    </row>
    <row r="2" ht="14.25">
      <c r="F2" s="26" t="s">
        <v>1</v>
      </c>
    </row>
    <row r="3" spans="1:6" ht="14.25">
      <c r="A3" s="18" t="s">
        <v>2</v>
      </c>
      <c r="F3" s="26" t="s">
        <v>3</v>
      </c>
    </row>
    <row r="4" spans="1:6" ht="13.5">
      <c r="A4" s="49" t="s">
        <v>4</v>
      </c>
      <c r="B4" s="50" t="s">
        <v>5</v>
      </c>
      <c r="C4" s="50" t="s">
        <v>5</v>
      </c>
      <c r="D4" s="50" t="s">
        <v>6</v>
      </c>
      <c r="E4" s="50" t="s">
        <v>5</v>
      </c>
      <c r="F4" s="50" t="s">
        <v>5</v>
      </c>
    </row>
    <row r="5" spans="1:6" ht="13.5">
      <c r="A5" s="36" t="s">
        <v>7</v>
      </c>
      <c r="B5" s="23" t="s">
        <v>8</v>
      </c>
      <c r="C5" s="23" t="s">
        <v>9</v>
      </c>
      <c r="D5" s="23" t="s">
        <v>10</v>
      </c>
      <c r="E5" s="23" t="s">
        <v>8</v>
      </c>
      <c r="F5" s="23" t="s">
        <v>9</v>
      </c>
    </row>
    <row r="6" spans="1:6" ht="13.5">
      <c r="A6" s="36" t="s">
        <v>11</v>
      </c>
      <c r="B6" s="23" t="s">
        <v>5</v>
      </c>
      <c r="C6" s="23" t="s">
        <v>12</v>
      </c>
      <c r="D6" s="23" t="s">
        <v>11</v>
      </c>
      <c r="E6" s="23" t="s">
        <v>5</v>
      </c>
      <c r="F6" s="23" t="s">
        <v>13</v>
      </c>
    </row>
    <row r="7" spans="1:6" ht="13.5">
      <c r="A7" s="33" t="s">
        <v>14</v>
      </c>
      <c r="B7" s="23" t="s">
        <v>12</v>
      </c>
      <c r="C7" s="11">
        <v>12988.87</v>
      </c>
      <c r="D7" s="34" t="s">
        <v>15</v>
      </c>
      <c r="E7" s="23" t="s">
        <v>16</v>
      </c>
      <c r="F7" s="54"/>
    </row>
    <row r="8" spans="1:6" ht="13.5">
      <c r="A8" s="33" t="s">
        <v>17</v>
      </c>
      <c r="B8" s="23" t="s">
        <v>13</v>
      </c>
      <c r="C8" s="11">
        <f>715.89+32.18</f>
        <v>748.0699999999999</v>
      </c>
      <c r="D8" s="34" t="s">
        <v>18</v>
      </c>
      <c r="E8" s="23" t="s">
        <v>19</v>
      </c>
      <c r="F8" s="54"/>
    </row>
    <row r="9" spans="1:6" ht="13.5">
      <c r="A9" s="33" t="s">
        <v>20</v>
      </c>
      <c r="B9" s="23" t="s">
        <v>21</v>
      </c>
      <c r="C9" s="54"/>
      <c r="D9" s="34" t="s">
        <v>22</v>
      </c>
      <c r="E9" s="23" t="s">
        <v>23</v>
      </c>
      <c r="F9" s="54"/>
    </row>
    <row r="10" spans="1:6" ht="13.5">
      <c r="A10" s="33" t="s">
        <v>24</v>
      </c>
      <c r="B10" s="23" t="s">
        <v>25</v>
      </c>
      <c r="C10" s="55">
        <v>268.23</v>
      </c>
      <c r="D10" s="34" t="s">
        <v>26</v>
      </c>
      <c r="E10" s="23" t="s">
        <v>27</v>
      </c>
      <c r="F10" s="54"/>
    </row>
    <row r="11" spans="1:6" ht="13.5">
      <c r="A11" s="33" t="s">
        <v>28</v>
      </c>
      <c r="B11" s="23" t="s">
        <v>29</v>
      </c>
      <c r="C11" s="55">
        <v>95.26</v>
      </c>
      <c r="D11" s="34" t="s">
        <v>30</v>
      </c>
      <c r="E11" s="23" t="s">
        <v>31</v>
      </c>
      <c r="F11" s="54"/>
    </row>
    <row r="12" spans="1:6" ht="13.5">
      <c r="A12" s="33" t="s">
        <v>32</v>
      </c>
      <c r="B12" s="23" t="s">
        <v>33</v>
      </c>
      <c r="C12" s="54"/>
      <c r="D12" s="34" t="s">
        <v>34</v>
      </c>
      <c r="E12" s="23" t="s">
        <v>35</v>
      </c>
      <c r="F12" s="54"/>
    </row>
    <row r="13" spans="1:6" ht="13.5">
      <c r="A13" s="33" t="s">
        <v>36</v>
      </c>
      <c r="B13" s="23" t="s">
        <v>37</v>
      </c>
      <c r="C13" s="56">
        <v>2331.19</v>
      </c>
      <c r="D13" s="34" t="s">
        <v>38</v>
      </c>
      <c r="E13" s="23" t="s">
        <v>39</v>
      </c>
      <c r="F13" s="54"/>
    </row>
    <row r="14" spans="1:6" ht="13.5">
      <c r="A14" s="8" t="s">
        <v>5</v>
      </c>
      <c r="B14" s="23" t="s">
        <v>40</v>
      </c>
      <c r="C14" s="54"/>
      <c r="D14" s="34" t="s">
        <v>41</v>
      </c>
      <c r="E14" s="23" t="s">
        <v>42</v>
      </c>
      <c r="F14" s="55">
        <f>7110.05+870.57+411.13+4054.82+48.45+1120.59+147.47+431.87+49.59+458.04+120.02</f>
        <v>14822.600000000002</v>
      </c>
    </row>
    <row r="15" spans="1:6" ht="13.5">
      <c r="A15" s="33" t="s">
        <v>5</v>
      </c>
      <c r="B15" s="23" t="s">
        <v>43</v>
      </c>
      <c r="C15" s="54"/>
      <c r="D15" s="34" t="s">
        <v>44</v>
      </c>
      <c r="E15" s="23" t="s">
        <v>45</v>
      </c>
      <c r="F15" s="55">
        <f>98.34+126.55</f>
        <v>224.89</v>
      </c>
    </row>
    <row r="16" spans="1:6" ht="13.5">
      <c r="A16" s="33" t="s">
        <v>5</v>
      </c>
      <c r="B16" s="23" t="s">
        <v>46</v>
      </c>
      <c r="C16" s="54"/>
      <c r="D16" s="34" t="s">
        <v>47</v>
      </c>
      <c r="E16" s="23" t="s">
        <v>48</v>
      </c>
      <c r="F16" s="54"/>
    </row>
    <row r="17" spans="1:6" ht="13.5">
      <c r="A17" s="33" t="s">
        <v>5</v>
      </c>
      <c r="B17" s="23" t="s">
        <v>49</v>
      </c>
      <c r="C17" s="54"/>
      <c r="D17" s="34" t="s">
        <v>50</v>
      </c>
      <c r="E17" s="23" t="s">
        <v>51</v>
      </c>
      <c r="F17" s="54"/>
    </row>
    <row r="18" spans="1:6" ht="13.5">
      <c r="A18" s="33" t="s">
        <v>5</v>
      </c>
      <c r="B18" s="23" t="s">
        <v>52</v>
      </c>
      <c r="C18" s="54"/>
      <c r="D18" s="34" t="s">
        <v>53</v>
      </c>
      <c r="E18" s="23" t="s">
        <v>54</v>
      </c>
      <c r="F18" s="54"/>
    </row>
    <row r="19" spans="1:6" ht="13.5">
      <c r="A19" s="33" t="s">
        <v>5</v>
      </c>
      <c r="B19" s="23" t="s">
        <v>55</v>
      </c>
      <c r="C19" s="54"/>
      <c r="D19" s="34" t="s">
        <v>56</v>
      </c>
      <c r="E19" s="23" t="s">
        <v>57</v>
      </c>
      <c r="F19" s="54"/>
    </row>
    <row r="20" spans="1:6" ht="13.5">
      <c r="A20" s="33" t="s">
        <v>5</v>
      </c>
      <c r="B20" s="23" t="s">
        <v>58</v>
      </c>
      <c r="C20" s="54"/>
      <c r="D20" s="34" t="s">
        <v>59</v>
      </c>
      <c r="E20" s="23" t="s">
        <v>60</v>
      </c>
      <c r="F20" s="54"/>
    </row>
    <row r="21" spans="1:6" ht="13.5">
      <c r="A21" s="33" t="s">
        <v>5</v>
      </c>
      <c r="B21" s="23" t="s">
        <v>61</v>
      </c>
      <c r="C21" s="54"/>
      <c r="D21" s="34" t="s">
        <v>62</v>
      </c>
      <c r="E21" s="23" t="s">
        <v>63</v>
      </c>
      <c r="F21" s="54"/>
    </row>
    <row r="22" spans="1:6" ht="13.5">
      <c r="A22" s="33" t="s">
        <v>5</v>
      </c>
      <c r="B22" s="23" t="s">
        <v>64</v>
      </c>
      <c r="C22" s="54"/>
      <c r="D22" s="34" t="s">
        <v>65</v>
      </c>
      <c r="E22" s="23" t="s">
        <v>66</v>
      </c>
      <c r="F22" s="54"/>
    </row>
    <row r="23" spans="1:6" ht="13.5">
      <c r="A23" s="33" t="s">
        <v>5</v>
      </c>
      <c r="B23" s="23" t="s">
        <v>67</v>
      </c>
      <c r="C23" s="54"/>
      <c r="D23" s="34" t="s">
        <v>68</v>
      </c>
      <c r="E23" s="23" t="s">
        <v>69</v>
      </c>
      <c r="F23" s="54"/>
    </row>
    <row r="24" spans="1:6" ht="13.5">
      <c r="A24" s="33" t="s">
        <v>5</v>
      </c>
      <c r="B24" s="23" t="s">
        <v>70</v>
      </c>
      <c r="C24" s="54"/>
      <c r="D24" s="34" t="s">
        <v>71</v>
      </c>
      <c r="E24" s="23" t="s">
        <v>72</v>
      </c>
      <c r="F24" s="55">
        <v>131</v>
      </c>
    </row>
    <row r="25" spans="1:6" ht="13.5">
      <c r="A25" s="33" t="s">
        <v>5</v>
      </c>
      <c r="B25" s="23" t="s">
        <v>73</v>
      </c>
      <c r="C25" s="54"/>
      <c r="D25" s="34" t="s">
        <v>74</v>
      </c>
      <c r="E25" s="23" t="s">
        <v>75</v>
      </c>
      <c r="F25" s="54"/>
    </row>
    <row r="26" spans="1:6" ht="13.5">
      <c r="A26" s="33" t="s">
        <v>5</v>
      </c>
      <c r="B26" s="23" t="s">
        <v>76</v>
      </c>
      <c r="C26" s="54"/>
      <c r="D26" s="34" t="s">
        <v>77</v>
      </c>
      <c r="E26" s="23" t="s">
        <v>78</v>
      </c>
      <c r="F26" s="54"/>
    </row>
    <row r="27" spans="1:6" ht="13.5">
      <c r="A27" s="33" t="s">
        <v>5</v>
      </c>
      <c r="B27" s="23" t="s">
        <v>79</v>
      </c>
      <c r="C27" s="54"/>
      <c r="D27" s="34" t="s">
        <v>80</v>
      </c>
      <c r="E27" s="23" t="s">
        <v>81</v>
      </c>
      <c r="F27" s="55">
        <f>776.38+32.18</f>
        <v>808.56</v>
      </c>
    </row>
    <row r="28" spans="1:6" ht="13.5">
      <c r="A28" s="33" t="s">
        <v>5</v>
      </c>
      <c r="B28" s="23" t="s">
        <v>82</v>
      </c>
      <c r="C28" s="54"/>
      <c r="D28" s="34" t="s">
        <v>83</v>
      </c>
      <c r="E28" s="23" t="s">
        <v>84</v>
      </c>
      <c r="F28" s="54"/>
    </row>
    <row r="29" spans="1:6" ht="13.5">
      <c r="A29" s="33" t="s">
        <v>5</v>
      </c>
      <c r="B29" s="23" t="s">
        <v>85</v>
      </c>
      <c r="C29" s="54"/>
      <c r="D29" s="34" t="s">
        <v>86</v>
      </c>
      <c r="E29" s="23" t="s">
        <v>87</v>
      </c>
      <c r="F29" s="54"/>
    </row>
    <row r="30" spans="1:6" ht="13.5">
      <c r="A30" s="57" t="s">
        <v>88</v>
      </c>
      <c r="B30" s="23" t="s">
        <v>89</v>
      </c>
      <c r="C30" s="55">
        <f>8401.48+853.27+422.18+3547.42+47.56+143.42+1107.25+514.13+66.66+458.04+122.14</f>
        <v>15683.55</v>
      </c>
      <c r="D30" s="58" t="s">
        <v>90</v>
      </c>
      <c r="E30" s="23" t="s">
        <v>91</v>
      </c>
      <c r="F30" s="55">
        <f>8115.77+870.57+411.13+4213.55+48.45+1120.59+147.47+431.87+49.59+458.04+120.02</f>
        <v>15987.050000000003</v>
      </c>
    </row>
    <row r="31" spans="1:6" ht="13.5">
      <c r="A31" s="33" t="s">
        <v>92</v>
      </c>
      <c r="B31" s="23" t="s">
        <v>93</v>
      </c>
      <c r="C31" s="54"/>
      <c r="D31" s="34" t="s">
        <v>94</v>
      </c>
      <c r="E31" s="23" t="s">
        <v>95</v>
      </c>
      <c r="F31" s="55">
        <v>117.93</v>
      </c>
    </row>
    <row r="32" spans="1:6" ht="13.5">
      <c r="A32" s="33" t="s">
        <v>96</v>
      </c>
      <c r="B32" s="23" t="s">
        <v>97</v>
      </c>
      <c r="C32" s="56">
        <v>5291.19</v>
      </c>
      <c r="D32" s="34" t="s">
        <v>98</v>
      </c>
      <c r="E32" s="23" t="s">
        <v>99</v>
      </c>
      <c r="F32" s="54"/>
    </row>
    <row r="33" spans="1:6" ht="13.5">
      <c r="A33" s="33" t="s">
        <v>100</v>
      </c>
      <c r="B33" s="23" t="s">
        <v>101</v>
      </c>
      <c r="C33" s="56">
        <v>212.99</v>
      </c>
      <c r="D33" s="34" t="s">
        <v>102</v>
      </c>
      <c r="E33" s="23" t="s">
        <v>103</v>
      </c>
      <c r="F33" s="55">
        <v>20.54</v>
      </c>
    </row>
    <row r="34" spans="1:6" ht="13.5">
      <c r="A34" s="33" t="s">
        <v>104</v>
      </c>
      <c r="B34" s="23" t="s">
        <v>105</v>
      </c>
      <c r="C34" s="55">
        <f>3286.72+178.33+60.94+1450.45+1.6+1.74+46.11+12.63+39.68</f>
        <v>5078.2</v>
      </c>
      <c r="D34" s="34" t="s">
        <v>106</v>
      </c>
      <c r="E34" s="23" t="s">
        <v>107</v>
      </c>
      <c r="F34" s="55">
        <v>97.39</v>
      </c>
    </row>
    <row r="35" spans="1:6" ht="13.5">
      <c r="A35" s="33" t="s">
        <v>108</v>
      </c>
      <c r="B35" s="23" t="s">
        <v>109</v>
      </c>
      <c r="C35" s="54"/>
      <c r="D35" s="34" t="s">
        <v>110</v>
      </c>
      <c r="E35" s="23" t="s">
        <v>111</v>
      </c>
      <c r="F35" s="54"/>
    </row>
    <row r="36" spans="1:6" ht="13.5">
      <c r="A36" s="33" t="s">
        <v>5</v>
      </c>
      <c r="B36" s="23" t="s">
        <v>112</v>
      </c>
      <c r="C36" s="54"/>
      <c r="D36" s="34" t="s">
        <v>113</v>
      </c>
      <c r="E36" s="23" t="s">
        <v>114</v>
      </c>
      <c r="F36" s="56">
        <v>4869.76</v>
      </c>
    </row>
    <row r="37" spans="1:6" ht="13.5">
      <c r="A37" s="33" t="s">
        <v>5</v>
      </c>
      <c r="B37" s="23" t="s">
        <v>115</v>
      </c>
      <c r="C37" s="54"/>
      <c r="D37" s="34" t="s">
        <v>100</v>
      </c>
      <c r="E37" s="59" t="s">
        <v>116</v>
      </c>
      <c r="F37" s="56">
        <f>39.23+5.41+0.14+2.02+52.53+18.14+4.22+5.6</f>
        <v>127.29</v>
      </c>
    </row>
    <row r="38" spans="1:6" ht="13.5">
      <c r="A38" s="33" t="s">
        <v>5</v>
      </c>
      <c r="B38" s="23" t="s">
        <v>117</v>
      </c>
      <c r="C38" s="54"/>
      <c r="D38" s="34" t="s">
        <v>104</v>
      </c>
      <c r="E38" s="59" t="s">
        <v>118</v>
      </c>
      <c r="F38" s="56">
        <v>4742.47</v>
      </c>
    </row>
    <row r="39" spans="1:6" ht="13.5">
      <c r="A39" s="33" t="s">
        <v>5</v>
      </c>
      <c r="B39" s="23" t="s">
        <v>119</v>
      </c>
      <c r="C39" s="54"/>
      <c r="D39" s="34" t="s">
        <v>108</v>
      </c>
      <c r="E39" s="59" t="s">
        <v>120</v>
      </c>
      <c r="F39" s="54"/>
    </row>
    <row r="40" spans="1:6" ht="13.5">
      <c r="A40" s="57" t="s">
        <v>121</v>
      </c>
      <c r="B40" s="23" t="s">
        <v>122</v>
      </c>
      <c r="C40" s="55">
        <f>11788.9+1043.48+483.11+4997.87+50.2+154.81+1153.81+602.34+67.73+470.67+161.82</f>
        <v>20974.74</v>
      </c>
      <c r="D40" s="58" t="s">
        <v>121</v>
      </c>
      <c r="E40" s="23" t="s">
        <v>123</v>
      </c>
      <c r="F40" s="55">
        <f>11788.9+1043.48+483.11+4997.87+50.2+154.81+1153.81+602.34+67.73+470.67+161.82</f>
        <v>20974.74</v>
      </c>
    </row>
    <row r="41" spans="1:6" ht="26.25" customHeight="1">
      <c r="A41" s="47" t="s">
        <v>124</v>
      </c>
      <c r="B41" s="48" t="s">
        <v>5</v>
      </c>
      <c r="C41" s="48" t="s">
        <v>5</v>
      </c>
      <c r="D41" s="48" t="s">
        <v>5</v>
      </c>
      <c r="E41" s="48" t="s">
        <v>5</v>
      </c>
      <c r="F41" s="48" t="s">
        <v>5</v>
      </c>
    </row>
  </sheetData>
  <sheetProtection/>
  <mergeCells count="4">
    <mergeCell ref="A1:F1"/>
    <mergeCell ref="A4:C4"/>
    <mergeCell ref="D4:F4"/>
    <mergeCell ref="A41:F41"/>
  </mergeCells>
  <printOptions/>
  <pageMargins left="0.16" right="0.16" top="0.75" bottom="0.75" header="0.31" footer="0.31"/>
  <pageSetup orientation="portrait" paperSize="9" scale="85"/>
</worksheet>
</file>

<file path=xl/worksheets/sheet2.xml><?xml version="1.0" encoding="utf-8"?>
<worksheet xmlns="http://schemas.openxmlformats.org/spreadsheetml/2006/main" xmlns:r="http://schemas.openxmlformats.org/officeDocument/2006/relationships">
  <dimension ref="A1:K68"/>
  <sheetViews>
    <sheetView workbookViewId="0" topLeftCell="A1">
      <selection activeCell="F64" sqref="F64"/>
    </sheetView>
  </sheetViews>
  <sheetFormatPr defaultColWidth="9.140625" defaultRowHeight="12.75"/>
  <cols>
    <col min="1" max="1" width="3.421875" style="0" customWidth="1"/>
    <col min="2" max="2" width="3.57421875" style="0" customWidth="1"/>
    <col min="3" max="3" width="4.00390625" style="0" customWidth="1"/>
    <col min="4" max="4" width="33.140625" style="0" customWidth="1"/>
    <col min="5" max="5" width="17.00390625" style="0" customWidth="1"/>
    <col min="6" max="6" width="16.421875" style="0" customWidth="1"/>
    <col min="7" max="7" width="13.8515625" style="0" customWidth="1"/>
    <col min="8" max="8" width="11.28125" style="0" customWidth="1"/>
    <col min="9" max="9" width="11.140625" style="0" customWidth="1"/>
    <col min="10" max="10" width="18.28125" style="0" customWidth="1"/>
    <col min="11" max="11" width="15.28125" style="0" customWidth="1"/>
  </cols>
  <sheetData>
    <row r="1" spans="1:11" ht="27">
      <c r="A1" s="1" t="s">
        <v>125</v>
      </c>
      <c r="B1" s="1"/>
      <c r="C1" s="1"/>
      <c r="D1" s="1"/>
      <c r="E1" s="1"/>
      <c r="F1" s="1"/>
      <c r="G1" s="1"/>
      <c r="H1" s="1"/>
      <c r="I1" s="1"/>
      <c r="J1" s="1"/>
      <c r="K1" s="1"/>
    </row>
    <row r="2" ht="14.25">
      <c r="K2" s="26" t="s">
        <v>126</v>
      </c>
    </row>
    <row r="3" spans="1:11" ht="14.25">
      <c r="A3" s="18" t="s">
        <v>2</v>
      </c>
      <c r="K3" s="26" t="s">
        <v>3</v>
      </c>
    </row>
    <row r="4" spans="1:11" ht="13.5">
      <c r="A4" s="49" t="s">
        <v>7</v>
      </c>
      <c r="B4" s="50" t="s">
        <v>5</v>
      </c>
      <c r="C4" s="50" t="s">
        <v>5</v>
      </c>
      <c r="D4" s="50" t="s">
        <v>5</v>
      </c>
      <c r="E4" s="20" t="s">
        <v>88</v>
      </c>
      <c r="F4" s="20" t="s">
        <v>127</v>
      </c>
      <c r="G4" s="20" t="s">
        <v>128</v>
      </c>
      <c r="H4" s="20" t="s">
        <v>129</v>
      </c>
      <c r="I4" s="20" t="s">
        <v>130</v>
      </c>
      <c r="J4" s="20" t="s">
        <v>131</v>
      </c>
      <c r="K4" s="27" t="s">
        <v>132</v>
      </c>
    </row>
    <row r="5" spans="1:11" ht="12.75">
      <c r="A5" s="21" t="s">
        <v>133</v>
      </c>
      <c r="B5" s="22" t="s">
        <v>5</v>
      </c>
      <c r="C5" s="22" t="s">
        <v>5</v>
      </c>
      <c r="D5" s="23" t="s">
        <v>134</v>
      </c>
      <c r="E5" s="22" t="s">
        <v>5</v>
      </c>
      <c r="F5" s="22" t="s">
        <v>5</v>
      </c>
      <c r="G5" s="22" t="s">
        <v>5</v>
      </c>
      <c r="H5" s="22" t="s">
        <v>5</v>
      </c>
      <c r="I5" s="22" t="s">
        <v>5</v>
      </c>
      <c r="J5" s="22" t="s">
        <v>5</v>
      </c>
      <c r="K5" s="28" t="s">
        <v>135</v>
      </c>
    </row>
    <row r="6" spans="1:11" ht="12.75">
      <c r="A6" s="21" t="s">
        <v>5</v>
      </c>
      <c r="B6" s="22" t="s">
        <v>5</v>
      </c>
      <c r="C6" s="22" t="s">
        <v>5</v>
      </c>
      <c r="D6" s="23" t="s">
        <v>5</v>
      </c>
      <c r="E6" s="22" t="s">
        <v>5</v>
      </c>
      <c r="F6" s="22" t="s">
        <v>5</v>
      </c>
      <c r="G6" s="22" t="s">
        <v>5</v>
      </c>
      <c r="H6" s="22" t="s">
        <v>5</v>
      </c>
      <c r="I6" s="22" t="s">
        <v>5</v>
      </c>
      <c r="J6" s="22" t="s">
        <v>5</v>
      </c>
      <c r="K6" s="28" t="s">
        <v>5</v>
      </c>
    </row>
    <row r="7" spans="1:11" ht="12.75">
      <c r="A7" s="21" t="s">
        <v>5</v>
      </c>
      <c r="B7" s="22" t="s">
        <v>5</v>
      </c>
      <c r="C7" s="22" t="s">
        <v>5</v>
      </c>
      <c r="D7" s="23" t="s">
        <v>5</v>
      </c>
      <c r="E7" s="22" t="s">
        <v>5</v>
      </c>
      <c r="F7" s="22" t="s">
        <v>5</v>
      </c>
      <c r="G7" s="22" t="s">
        <v>5</v>
      </c>
      <c r="H7" s="22" t="s">
        <v>5</v>
      </c>
      <c r="I7" s="22" t="s">
        <v>5</v>
      </c>
      <c r="J7" s="22" t="s">
        <v>5</v>
      </c>
      <c r="K7" s="28" t="s">
        <v>5</v>
      </c>
    </row>
    <row r="8" spans="1:11" ht="13.5">
      <c r="A8" s="36" t="s">
        <v>136</v>
      </c>
      <c r="B8" s="23" t="s">
        <v>137</v>
      </c>
      <c r="C8" s="23" t="s">
        <v>138</v>
      </c>
      <c r="D8" s="23" t="s">
        <v>11</v>
      </c>
      <c r="E8" s="22" t="s">
        <v>12</v>
      </c>
      <c r="F8" s="22" t="s">
        <v>13</v>
      </c>
      <c r="G8" s="22" t="s">
        <v>21</v>
      </c>
      <c r="H8" s="22" t="s">
        <v>25</v>
      </c>
      <c r="I8" s="22" t="s">
        <v>29</v>
      </c>
      <c r="J8" s="22" t="s">
        <v>33</v>
      </c>
      <c r="K8" s="28" t="s">
        <v>37</v>
      </c>
    </row>
    <row r="9" spans="1:11" ht="13.5">
      <c r="A9" s="36" t="s">
        <v>5</v>
      </c>
      <c r="B9" s="23" t="s">
        <v>5</v>
      </c>
      <c r="C9" s="23" t="s">
        <v>5</v>
      </c>
      <c r="D9" s="23" t="s">
        <v>139</v>
      </c>
      <c r="E9" s="11">
        <f>853.27+3547.42+143.42+1107.25+66.66+458.04+122.14+514.13+47.56+422.18+8401.48</f>
        <v>15683.550000000001</v>
      </c>
      <c r="F9" s="11">
        <v>12988.87</v>
      </c>
      <c r="G9" s="13"/>
      <c r="H9" s="11">
        <v>268.23</v>
      </c>
      <c r="I9" s="11">
        <v>95.26</v>
      </c>
      <c r="J9" s="13"/>
      <c r="K9" s="53">
        <f>21.87+20+655.2+1634.12</f>
        <v>2331.19</v>
      </c>
    </row>
    <row r="10" spans="1:11" ht="13.5">
      <c r="A10" s="24" t="s">
        <v>140</v>
      </c>
      <c r="B10" s="25" t="s">
        <v>5</v>
      </c>
      <c r="C10" s="25" t="s">
        <v>5</v>
      </c>
      <c r="D10" s="25" t="s">
        <v>141</v>
      </c>
      <c r="E10" s="51">
        <v>14332.74</v>
      </c>
      <c r="F10" s="51">
        <v>11792.64</v>
      </c>
      <c r="G10" s="13"/>
      <c r="H10" s="11">
        <v>268.23</v>
      </c>
      <c r="I10" s="11">
        <v>95.26</v>
      </c>
      <c r="J10" s="13"/>
      <c r="K10" s="53">
        <v>2176.61</v>
      </c>
    </row>
    <row r="11" spans="1:11" ht="13.5">
      <c r="A11" s="24" t="s">
        <v>142</v>
      </c>
      <c r="B11" s="25" t="s">
        <v>5</v>
      </c>
      <c r="C11" s="25" t="s">
        <v>5</v>
      </c>
      <c r="D11" s="25" t="s">
        <v>143</v>
      </c>
      <c r="E11" s="51">
        <f>2.57+1107.25+1429.29</f>
        <v>2539.1099999999997</v>
      </c>
      <c r="F11" s="51">
        <f>2.57+452.05+1361.03</f>
        <v>1815.65</v>
      </c>
      <c r="G11" s="13"/>
      <c r="H11" s="13"/>
      <c r="I11" s="13"/>
      <c r="J11" s="13"/>
      <c r="K11" s="53">
        <f>655.2+68.26</f>
        <v>723.46</v>
      </c>
    </row>
    <row r="12" spans="1:11" ht="13.5">
      <c r="A12" s="24" t="s">
        <v>144</v>
      </c>
      <c r="B12" s="25" t="s">
        <v>5</v>
      </c>
      <c r="C12" s="25" t="s">
        <v>5</v>
      </c>
      <c r="D12" s="25" t="s">
        <v>145</v>
      </c>
      <c r="E12" s="11">
        <v>573.86</v>
      </c>
      <c r="F12" s="11">
        <v>573.86</v>
      </c>
      <c r="G12" s="13"/>
      <c r="H12" s="13"/>
      <c r="I12" s="13"/>
      <c r="J12" s="13"/>
      <c r="K12" s="30"/>
    </row>
    <row r="13" spans="1:11" ht="13.5">
      <c r="A13" s="24" t="s">
        <v>146</v>
      </c>
      <c r="B13" s="25" t="s">
        <v>5</v>
      </c>
      <c r="C13" s="25" t="s">
        <v>5</v>
      </c>
      <c r="D13" s="25" t="s">
        <v>147</v>
      </c>
      <c r="E13" s="11">
        <v>211.88</v>
      </c>
      <c r="F13" s="11">
        <v>143.62</v>
      </c>
      <c r="G13" s="13"/>
      <c r="H13" s="13"/>
      <c r="I13" s="13"/>
      <c r="J13" s="13"/>
      <c r="K13" s="53">
        <v>68.26</v>
      </c>
    </row>
    <row r="14" spans="1:11" ht="13.5">
      <c r="A14" s="24" t="s">
        <v>148</v>
      </c>
      <c r="B14" s="25" t="s">
        <v>5</v>
      </c>
      <c r="C14" s="25" t="s">
        <v>5</v>
      </c>
      <c r="D14" s="25" t="s">
        <v>149</v>
      </c>
      <c r="E14" s="11">
        <f>1009.81+240</f>
        <v>1249.81</v>
      </c>
      <c r="F14" s="11">
        <f>354.61+240</f>
        <v>594.61</v>
      </c>
      <c r="G14" s="13"/>
      <c r="H14" s="13"/>
      <c r="I14" s="13"/>
      <c r="J14" s="13"/>
      <c r="K14" s="53">
        <v>655.2</v>
      </c>
    </row>
    <row r="15" spans="1:11" ht="13.5">
      <c r="A15" s="24" t="s">
        <v>150</v>
      </c>
      <c r="B15" s="25" t="s">
        <v>5</v>
      </c>
      <c r="C15" s="25" t="s">
        <v>5</v>
      </c>
      <c r="D15" s="25" t="s">
        <v>151</v>
      </c>
      <c r="E15" s="11">
        <v>23</v>
      </c>
      <c r="F15" s="11">
        <v>23</v>
      </c>
      <c r="G15" s="13"/>
      <c r="H15" s="13"/>
      <c r="I15" s="13"/>
      <c r="J15" s="13"/>
      <c r="K15" s="30"/>
    </row>
    <row r="16" spans="1:11" ht="13.5">
      <c r="A16" s="24" t="s">
        <v>152</v>
      </c>
      <c r="B16" s="25" t="s">
        <v>5</v>
      </c>
      <c r="C16" s="25" t="s">
        <v>5</v>
      </c>
      <c r="D16" s="25" t="s">
        <v>153</v>
      </c>
      <c r="E16" s="11">
        <v>29.6</v>
      </c>
      <c r="F16" s="11">
        <v>29.6</v>
      </c>
      <c r="G16" s="13"/>
      <c r="H16" s="13"/>
      <c r="I16" s="13"/>
      <c r="J16" s="13"/>
      <c r="K16" s="30"/>
    </row>
    <row r="17" spans="1:11" ht="13.5">
      <c r="A17" s="24" t="s">
        <v>154</v>
      </c>
      <c r="B17" s="25" t="s">
        <v>5</v>
      </c>
      <c r="C17" s="25" t="s">
        <v>5</v>
      </c>
      <c r="D17" s="25" t="s">
        <v>155</v>
      </c>
      <c r="E17" s="11">
        <v>85.37</v>
      </c>
      <c r="F17" s="11">
        <v>85.37</v>
      </c>
      <c r="G17" s="13"/>
      <c r="H17" s="13"/>
      <c r="I17" s="13"/>
      <c r="J17" s="13"/>
      <c r="K17" s="30"/>
    </row>
    <row r="18" spans="1:11" ht="13.5">
      <c r="A18" s="24" t="s">
        <v>156</v>
      </c>
      <c r="B18" s="25" t="s">
        <v>5</v>
      </c>
      <c r="C18" s="25" t="s">
        <v>5</v>
      </c>
      <c r="D18" s="25" t="s">
        <v>157</v>
      </c>
      <c r="E18" s="11">
        <f>2.57+97.44+265.58</f>
        <v>365.59</v>
      </c>
      <c r="F18" s="11">
        <f>2.57+97.44+265.58</f>
        <v>365.59</v>
      </c>
      <c r="G18" s="13"/>
      <c r="H18" s="13"/>
      <c r="I18" s="13"/>
      <c r="J18" s="13"/>
      <c r="K18" s="30"/>
    </row>
    <row r="19" spans="1:11" ht="13.5">
      <c r="A19" s="24" t="s">
        <v>158</v>
      </c>
      <c r="B19" s="25" t="s">
        <v>5</v>
      </c>
      <c r="C19" s="25" t="s">
        <v>5</v>
      </c>
      <c r="D19" s="25" t="s">
        <v>159</v>
      </c>
      <c r="E19" s="11">
        <v>3264.51</v>
      </c>
      <c r="F19" s="11">
        <v>3134.51</v>
      </c>
      <c r="G19" s="13"/>
      <c r="H19" s="13"/>
      <c r="I19" s="13"/>
      <c r="J19" s="13"/>
      <c r="K19" s="53">
        <v>130</v>
      </c>
    </row>
    <row r="20" spans="1:11" ht="13.5">
      <c r="A20" s="24" t="s">
        <v>160</v>
      </c>
      <c r="B20" s="25" t="s">
        <v>5</v>
      </c>
      <c r="C20" s="25" t="s">
        <v>5</v>
      </c>
      <c r="D20" s="25" t="s">
        <v>161</v>
      </c>
      <c r="E20" s="11">
        <v>288.95</v>
      </c>
      <c r="F20" s="11">
        <v>158.95</v>
      </c>
      <c r="G20" s="13"/>
      <c r="H20" s="13"/>
      <c r="I20" s="13"/>
      <c r="J20" s="13"/>
      <c r="K20" s="53">
        <v>130</v>
      </c>
    </row>
    <row r="21" spans="1:11" ht="13.5">
      <c r="A21" s="24" t="s">
        <v>162</v>
      </c>
      <c r="B21" s="25" t="s">
        <v>5</v>
      </c>
      <c r="C21" s="25" t="s">
        <v>5</v>
      </c>
      <c r="D21" s="25" t="s">
        <v>163</v>
      </c>
      <c r="E21" s="51">
        <v>771.81</v>
      </c>
      <c r="F21" s="51">
        <v>771.81</v>
      </c>
      <c r="G21" s="13"/>
      <c r="H21" s="13"/>
      <c r="I21" s="13"/>
      <c r="J21" s="13"/>
      <c r="K21" s="30"/>
    </row>
    <row r="22" spans="1:11" ht="13.5">
      <c r="A22" s="24" t="s">
        <v>164</v>
      </c>
      <c r="B22" s="25" t="s">
        <v>5</v>
      </c>
      <c r="C22" s="25" t="s">
        <v>5</v>
      </c>
      <c r="D22" s="25" t="s">
        <v>165</v>
      </c>
      <c r="E22" s="51">
        <v>401.68</v>
      </c>
      <c r="F22" s="51">
        <v>401.68</v>
      </c>
      <c r="G22" s="13"/>
      <c r="H22" s="13"/>
      <c r="I22" s="13"/>
      <c r="J22" s="13"/>
      <c r="K22" s="30"/>
    </row>
    <row r="23" spans="1:11" ht="13.5">
      <c r="A23" s="24" t="s">
        <v>166</v>
      </c>
      <c r="B23" s="25" t="s">
        <v>5</v>
      </c>
      <c r="C23" s="25" t="s">
        <v>5</v>
      </c>
      <c r="D23" s="25" t="s">
        <v>167</v>
      </c>
      <c r="E23" s="51">
        <v>1802.07</v>
      </c>
      <c r="F23" s="51">
        <v>1802.07</v>
      </c>
      <c r="G23" s="13"/>
      <c r="H23" s="13"/>
      <c r="I23" s="13"/>
      <c r="J23" s="13"/>
      <c r="K23" s="30"/>
    </row>
    <row r="24" spans="1:11" ht="13.5">
      <c r="A24" s="24" t="s">
        <v>168</v>
      </c>
      <c r="B24" s="25" t="s">
        <v>5</v>
      </c>
      <c r="C24" s="25" t="s">
        <v>5</v>
      </c>
      <c r="D24" s="25" t="s">
        <v>169</v>
      </c>
      <c r="E24" s="51">
        <f>853.27+458.04+1223.68</f>
        <v>2534.99</v>
      </c>
      <c r="F24" s="51">
        <v>2005.5</v>
      </c>
      <c r="G24" s="13"/>
      <c r="H24" s="13"/>
      <c r="I24" s="13"/>
      <c r="J24" s="13"/>
      <c r="K24" s="53">
        <v>529.49</v>
      </c>
    </row>
    <row r="25" spans="1:11" ht="13.5">
      <c r="A25" s="24" t="s">
        <v>170</v>
      </c>
      <c r="B25" s="25" t="s">
        <v>5</v>
      </c>
      <c r="C25" s="25" t="s">
        <v>5</v>
      </c>
      <c r="D25" s="25" t="s">
        <v>171</v>
      </c>
      <c r="E25" s="51">
        <v>536.15</v>
      </c>
      <c r="F25" s="51">
        <v>245.75</v>
      </c>
      <c r="G25" s="13"/>
      <c r="H25" s="13"/>
      <c r="I25" s="13"/>
      <c r="J25" s="13"/>
      <c r="K25" s="53">
        <v>290.4</v>
      </c>
    </row>
    <row r="26" spans="1:11" ht="13.5">
      <c r="A26" s="24" t="s">
        <v>172</v>
      </c>
      <c r="B26" s="25" t="s">
        <v>5</v>
      </c>
      <c r="C26" s="25" t="s">
        <v>5</v>
      </c>
      <c r="D26" s="25" t="s">
        <v>173</v>
      </c>
      <c r="E26" s="51">
        <f>789.47+431.35+570.75</f>
        <v>1791.5700000000002</v>
      </c>
      <c r="F26" s="51">
        <f>789.47+431.35+331.66</f>
        <v>1552.4800000000002</v>
      </c>
      <c r="G26" s="13"/>
      <c r="H26" s="13"/>
      <c r="I26" s="13"/>
      <c r="J26" s="13"/>
      <c r="K26" s="53">
        <v>239.09</v>
      </c>
    </row>
    <row r="27" spans="1:11" ht="13.5">
      <c r="A27" s="24" t="s">
        <v>174</v>
      </c>
      <c r="B27" s="25" t="s">
        <v>5</v>
      </c>
      <c r="C27" s="25" t="s">
        <v>5</v>
      </c>
      <c r="D27" s="25" t="s">
        <v>175</v>
      </c>
      <c r="E27" s="51">
        <f>63.8+26.69+85.61</f>
        <v>176.1</v>
      </c>
      <c r="F27" s="51">
        <f>63.8+26.69+85.61</f>
        <v>176.1</v>
      </c>
      <c r="G27" s="13"/>
      <c r="H27" s="13"/>
      <c r="I27" s="13"/>
      <c r="J27" s="13"/>
      <c r="K27" s="30"/>
    </row>
    <row r="28" spans="1:11" ht="13.5">
      <c r="A28" s="24" t="s">
        <v>176</v>
      </c>
      <c r="B28" s="25" t="s">
        <v>5</v>
      </c>
      <c r="C28" s="25" t="s">
        <v>5</v>
      </c>
      <c r="D28" s="25" t="s">
        <v>177</v>
      </c>
      <c r="E28" s="51">
        <f>31.17</f>
        <v>31.17</v>
      </c>
      <c r="F28" s="51">
        <v>31.17</v>
      </c>
      <c r="G28" s="13"/>
      <c r="H28" s="13"/>
      <c r="I28" s="13"/>
      <c r="J28" s="13"/>
      <c r="K28" s="30"/>
    </row>
    <row r="29" spans="1:11" ht="13.5">
      <c r="A29" s="24" t="s">
        <v>178</v>
      </c>
      <c r="B29" s="25" t="s">
        <v>5</v>
      </c>
      <c r="C29" s="25" t="s">
        <v>5</v>
      </c>
      <c r="D29" s="25" t="s">
        <v>179</v>
      </c>
      <c r="E29" s="51">
        <v>1251.22</v>
      </c>
      <c r="F29" s="51">
        <v>842.73</v>
      </c>
      <c r="G29" s="13"/>
      <c r="H29" s="11">
        <v>268.23</v>
      </c>
      <c r="I29" s="11">
        <v>95.26</v>
      </c>
      <c r="J29" s="13"/>
      <c r="K29" s="53">
        <f>20+25</f>
        <v>45</v>
      </c>
    </row>
    <row r="30" spans="1:11" ht="13.5">
      <c r="A30" s="24" t="s">
        <v>180</v>
      </c>
      <c r="B30" s="25" t="s">
        <v>5</v>
      </c>
      <c r="C30" s="25" t="s">
        <v>5</v>
      </c>
      <c r="D30" s="25" t="s">
        <v>181</v>
      </c>
      <c r="E30" s="51">
        <f>122.14+132.1</f>
        <v>254.24</v>
      </c>
      <c r="F30" s="51">
        <f>122.14+110.1</f>
        <v>232.24</v>
      </c>
      <c r="G30" s="13"/>
      <c r="H30" s="13"/>
      <c r="I30" s="13"/>
      <c r="J30" s="13"/>
      <c r="K30" s="53">
        <v>22</v>
      </c>
    </row>
    <row r="31" spans="1:11" ht="13.5">
      <c r="A31" s="24" t="s">
        <v>182</v>
      </c>
      <c r="B31" s="25" t="s">
        <v>5</v>
      </c>
      <c r="C31" s="25" t="s">
        <v>5</v>
      </c>
      <c r="D31" s="25" t="s">
        <v>183</v>
      </c>
      <c r="E31" s="51">
        <v>47.56</v>
      </c>
      <c r="F31" s="51">
        <v>47.56</v>
      </c>
      <c r="G31" s="13"/>
      <c r="H31" s="13"/>
      <c r="I31" s="13"/>
      <c r="J31" s="13"/>
      <c r="K31" s="30"/>
    </row>
    <row r="32" spans="1:11" ht="13.5">
      <c r="A32" s="24" t="s">
        <v>184</v>
      </c>
      <c r="B32" s="25" t="s">
        <v>5</v>
      </c>
      <c r="C32" s="25" t="s">
        <v>5</v>
      </c>
      <c r="D32" s="25" t="s">
        <v>185</v>
      </c>
      <c r="E32" s="51">
        <f>143.42+514.13+3</f>
        <v>660.55</v>
      </c>
      <c r="F32" s="51">
        <f>123.42+150.64</f>
        <v>274.06</v>
      </c>
      <c r="G32" s="13"/>
      <c r="H32" s="11">
        <v>268.23</v>
      </c>
      <c r="I32" s="11">
        <v>95.26</v>
      </c>
      <c r="J32" s="13"/>
      <c r="K32" s="53">
        <f>20+3</f>
        <v>23</v>
      </c>
    </row>
    <row r="33" spans="1:11" ht="13.5">
      <c r="A33" s="24" t="s">
        <v>186</v>
      </c>
      <c r="B33" s="25" t="s">
        <v>5</v>
      </c>
      <c r="C33" s="25" t="s">
        <v>5</v>
      </c>
      <c r="D33" s="25" t="s">
        <v>187</v>
      </c>
      <c r="E33" s="51">
        <v>288.87</v>
      </c>
      <c r="F33" s="51">
        <v>288.87</v>
      </c>
      <c r="G33" s="13"/>
      <c r="H33" s="13"/>
      <c r="I33" s="13"/>
      <c r="J33" s="13"/>
      <c r="K33" s="30"/>
    </row>
    <row r="34" spans="1:11" ht="13.5">
      <c r="A34" s="24" t="s">
        <v>188</v>
      </c>
      <c r="B34" s="25" t="s">
        <v>5</v>
      </c>
      <c r="C34" s="25" t="s">
        <v>5</v>
      </c>
      <c r="D34" s="25" t="s">
        <v>189</v>
      </c>
      <c r="E34" s="51">
        <v>599.43</v>
      </c>
      <c r="F34" s="51">
        <v>70.07</v>
      </c>
      <c r="G34" s="13"/>
      <c r="H34" s="13"/>
      <c r="I34" s="13"/>
      <c r="J34" s="13"/>
      <c r="K34" s="53">
        <v>529.36</v>
      </c>
    </row>
    <row r="35" spans="1:11" ht="13.5">
      <c r="A35" s="24" t="s">
        <v>190</v>
      </c>
      <c r="B35" s="25" t="s">
        <v>5</v>
      </c>
      <c r="C35" s="25" t="s">
        <v>5</v>
      </c>
      <c r="D35" s="25" t="s">
        <v>191</v>
      </c>
      <c r="E35" s="51">
        <v>70.07</v>
      </c>
      <c r="F35" s="51">
        <v>70.07</v>
      </c>
      <c r="G35" s="13"/>
      <c r="H35" s="13"/>
      <c r="I35" s="13"/>
      <c r="J35" s="13"/>
      <c r="K35" s="30"/>
    </row>
    <row r="36" spans="1:11" ht="13.5">
      <c r="A36" s="24" t="s">
        <v>192</v>
      </c>
      <c r="B36" s="25" t="s">
        <v>5</v>
      </c>
      <c r="C36" s="25" t="s">
        <v>5</v>
      </c>
      <c r="D36" s="25" t="s">
        <v>193</v>
      </c>
      <c r="E36" s="51">
        <v>529.36</v>
      </c>
      <c r="F36" s="52"/>
      <c r="G36" s="13"/>
      <c r="H36" s="13"/>
      <c r="I36" s="13"/>
      <c r="J36" s="13"/>
      <c r="K36" s="53">
        <v>529.36</v>
      </c>
    </row>
    <row r="37" spans="1:11" ht="13.5">
      <c r="A37" s="24" t="s">
        <v>194</v>
      </c>
      <c r="B37" s="25" t="s">
        <v>5</v>
      </c>
      <c r="C37" s="25" t="s">
        <v>5</v>
      </c>
      <c r="D37" s="25" t="s">
        <v>195</v>
      </c>
      <c r="E37" s="51">
        <v>189</v>
      </c>
      <c r="F37" s="51">
        <v>189</v>
      </c>
      <c r="G37" s="13"/>
      <c r="H37" s="13"/>
      <c r="I37" s="13"/>
      <c r="J37" s="13"/>
      <c r="K37" s="30"/>
    </row>
    <row r="38" spans="1:11" ht="13.5">
      <c r="A38" s="24" t="s">
        <v>196</v>
      </c>
      <c r="B38" s="25" t="s">
        <v>5</v>
      </c>
      <c r="C38" s="25" t="s">
        <v>5</v>
      </c>
      <c r="D38" s="25" t="s">
        <v>197</v>
      </c>
      <c r="E38" s="51">
        <v>130</v>
      </c>
      <c r="F38" s="51">
        <v>130</v>
      </c>
      <c r="G38" s="13"/>
      <c r="H38" s="13"/>
      <c r="I38" s="13"/>
      <c r="J38" s="13"/>
      <c r="K38" s="30"/>
    </row>
    <row r="39" spans="1:11" ht="13.5">
      <c r="A39" s="24" t="s">
        <v>198</v>
      </c>
      <c r="B39" s="25" t="s">
        <v>5</v>
      </c>
      <c r="C39" s="25" t="s">
        <v>5</v>
      </c>
      <c r="D39" s="25" t="s">
        <v>199</v>
      </c>
      <c r="E39" s="11">
        <v>30</v>
      </c>
      <c r="F39" s="11">
        <v>30</v>
      </c>
      <c r="G39" s="13"/>
      <c r="H39" s="13"/>
      <c r="I39" s="13"/>
      <c r="J39" s="13"/>
      <c r="K39" s="30"/>
    </row>
    <row r="40" spans="1:11" ht="13.5">
      <c r="A40" s="24" t="s">
        <v>200</v>
      </c>
      <c r="B40" s="25" t="s">
        <v>5</v>
      </c>
      <c r="C40" s="25" t="s">
        <v>5</v>
      </c>
      <c r="D40" s="25" t="s">
        <v>201</v>
      </c>
      <c r="E40" s="11">
        <v>29</v>
      </c>
      <c r="F40" s="11">
        <v>29</v>
      </c>
      <c r="G40" s="13"/>
      <c r="H40" s="13"/>
      <c r="I40" s="13"/>
      <c r="J40" s="13"/>
      <c r="K40" s="30"/>
    </row>
    <row r="41" spans="1:11" ht="13.5">
      <c r="A41" s="24" t="s">
        <v>202</v>
      </c>
      <c r="B41" s="25" t="s">
        <v>5</v>
      </c>
      <c r="C41" s="25" t="s">
        <v>5</v>
      </c>
      <c r="D41" s="25" t="s">
        <v>203</v>
      </c>
      <c r="E41" s="11">
        <v>3001.73</v>
      </c>
      <c r="F41" s="11">
        <v>2983.43</v>
      </c>
      <c r="G41" s="13"/>
      <c r="H41" s="13"/>
      <c r="I41" s="13"/>
      <c r="J41" s="13"/>
      <c r="K41" s="53">
        <v>18.3</v>
      </c>
    </row>
    <row r="42" spans="1:11" ht="13.5">
      <c r="A42" s="24" t="s">
        <v>204</v>
      </c>
      <c r="B42" s="25" t="s">
        <v>5</v>
      </c>
      <c r="C42" s="25" t="s">
        <v>5</v>
      </c>
      <c r="D42" s="25" t="s">
        <v>205</v>
      </c>
      <c r="E42" s="11">
        <v>2291.75</v>
      </c>
      <c r="F42" s="11">
        <v>2284.83</v>
      </c>
      <c r="G42" s="13"/>
      <c r="H42" s="13"/>
      <c r="I42" s="13"/>
      <c r="J42" s="13"/>
      <c r="K42" s="53">
        <v>6.92</v>
      </c>
    </row>
    <row r="43" spans="1:11" ht="13.5">
      <c r="A43" s="24" t="s">
        <v>206</v>
      </c>
      <c r="B43" s="25" t="s">
        <v>5</v>
      </c>
      <c r="C43" s="25" t="s">
        <v>5</v>
      </c>
      <c r="D43" s="25" t="s">
        <v>207</v>
      </c>
      <c r="E43" s="11">
        <v>709.98</v>
      </c>
      <c r="F43" s="11">
        <v>698.6</v>
      </c>
      <c r="G43" s="13"/>
      <c r="H43" s="13"/>
      <c r="I43" s="13"/>
      <c r="J43" s="13"/>
      <c r="K43" s="53">
        <v>11.38</v>
      </c>
    </row>
    <row r="44" spans="1:11" ht="13.5">
      <c r="A44" s="24" t="s">
        <v>208</v>
      </c>
      <c r="B44" s="25" t="s">
        <v>5</v>
      </c>
      <c r="C44" s="25" t="s">
        <v>5</v>
      </c>
      <c r="D44" s="25" t="s">
        <v>209</v>
      </c>
      <c r="E44" s="11">
        <f>422.18+40.76</f>
        <v>462.94</v>
      </c>
      <c r="F44" s="11">
        <f>422.18+40.76</f>
        <v>462.94</v>
      </c>
      <c r="G44" s="13"/>
      <c r="H44" s="13"/>
      <c r="I44" s="13"/>
      <c r="J44" s="13"/>
      <c r="K44" s="30"/>
    </row>
    <row r="45" spans="1:11" ht="13.5">
      <c r="A45" s="24" t="s">
        <v>210</v>
      </c>
      <c r="B45" s="25" t="s">
        <v>5</v>
      </c>
      <c r="C45" s="25" t="s">
        <v>5</v>
      </c>
      <c r="D45" s="25" t="s">
        <v>211</v>
      </c>
      <c r="E45" s="11">
        <v>40.76</v>
      </c>
      <c r="F45" s="11">
        <v>40.76</v>
      </c>
      <c r="G45" s="13"/>
      <c r="H45" s="13"/>
      <c r="I45" s="13"/>
      <c r="J45" s="13"/>
      <c r="K45" s="30"/>
    </row>
    <row r="46" spans="1:11" ht="13.5">
      <c r="A46" s="24" t="s">
        <v>212</v>
      </c>
      <c r="B46" s="25" t="s">
        <v>5</v>
      </c>
      <c r="C46" s="25" t="s">
        <v>5</v>
      </c>
      <c r="D46" s="25" t="s">
        <v>213</v>
      </c>
      <c r="E46" s="11">
        <v>422.18</v>
      </c>
      <c r="F46" s="11">
        <v>422.18</v>
      </c>
      <c r="G46" s="13"/>
      <c r="H46" s="13"/>
      <c r="I46" s="13"/>
      <c r="J46" s="13"/>
      <c r="K46" s="30"/>
    </row>
    <row r="47" spans="1:11" ht="13.5">
      <c r="A47" s="24" t="s">
        <v>214</v>
      </c>
      <c r="B47" s="25" t="s">
        <v>5</v>
      </c>
      <c r="C47" s="25" t="s">
        <v>5</v>
      </c>
      <c r="D47" s="25" t="s">
        <v>215</v>
      </c>
      <c r="E47" s="11">
        <v>249.91</v>
      </c>
      <c r="F47" s="11">
        <v>133.91</v>
      </c>
      <c r="G47" s="13"/>
      <c r="H47" s="13"/>
      <c r="I47" s="13"/>
      <c r="J47" s="13"/>
      <c r="K47" s="53">
        <v>116</v>
      </c>
    </row>
    <row r="48" spans="1:11" ht="13.5">
      <c r="A48" s="24" t="s">
        <v>216</v>
      </c>
      <c r="B48" s="25" t="s">
        <v>5</v>
      </c>
      <c r="C48" s="25" t="s">
        <v>5</v>
      </c>
      <c r="D48" s="25" t="s">
        <v>217</v>
      </c>
      <c r="E48" s="11">
        <v>32.13</v>
      </c>
      <c r="F48" s="11">
        <v>1.13</v>
      </c>
      <c r="G48" s="13"/>
      <c r="H48" s="13"/>
      <c r="I48" s="13"/>
      <c r="J48" s="13"/>
      <c r="K48" s="53">
        <v>31</v>
      </c>
    </row>
    <row r="49" spans="1:11" ht="13.5">
      <c r="A49" s="24" t="s">
        <v>218</v>
      </c>
      <c r="B49" s="25" t="s">
        <v>5</v>
      </c>
      <c r="C49" s="25" t="s">
        <v>5</v>
      </c>
      <c r="D49" s="25" t="s">
        <v>219</v>
      </c>
      <c r="E49" s="11">
        <v>217.78</v>
      </c>
      <c r="F49" s="11">
        <v>132.78</v>
      </c>
      <c r="G49" s="13"/>
      <c r="H49" s="13"/>
      <c r="I49" s="13"/>
      <c r="J49" s="13"/>
      <c r="K49" s="53">
        <v>85</v>
      </c>
    </row>
    <row r="50" spans="1:11" ht="13.5">
      <c r="A50" s="24" t="s">
        <v>220</v>
      </c>
      <c r="B50" s="25" t="s">
        <v>5</v>
      </c>
      <c r="C50" s="25" t="s">
        <v>5</v>
      </c>
      <c r="D50" s="25" t="s">
        <v>221</v>
      </c>
      <c r="E50" s="11">
        <v>221.28</v>
      </c>
      <c r="F50" s="11">
        <v>136.28</v>
      </c>
      <c r="G50" s="13"/>
      <c r="H50" s="13"/>
      <c r="I50" s="13"/>
      <c r="J50" s="13"/>
      <c r="K50" s="53">
        <v>85</v>
      </c>
    </row>
    <row r="51" spans="1:11" ht="13.5">
      <c r="A51" s="24" t="s">
        <v>222</v>
      </c>
      <c r="B51" s="25" t="s">
        <v>5</v>
      </c>
      <c r="C51" s="25" t="s">
        <v>5</v>
      </c>
      <c r="D51" s="25" t="s">
        <v>223</v>
      </c>
      <c r="E51" s="11">
        <v>55</v>
      </c>
      <c r="F51" s="13"/>
      <c r="G51" s="13"/>
      <c r="H51" s="13"/>
      <c r="I51" s="13"/>
      <c r="J51" s="13"/>
      <c r="K51" s="53">
        <v>55</v>
      </c>
    </row>
    <row r="52" spans="1:11" ht="13.5">
      <c r="A52" s="24" t="s">
        <v>224</v>
      </c>
      <c r="B52" s="25" t="s">
        <v>5</v>
      </c>
      <c r="C52" s="25" t="s">
        <v>5</v>
      </c>
      <c r="D52" s="25" t="s">
        <v>225</v>
      </c>
      <c r="E52" s="11">
        <v>166.28</v>
      </c>
      <c r="F52" s="11">
        <v>136.28</v>
      </c>
      <c r="G52" s="13"/>
      <c r="H52" s="13"/>
      <c r="I52" s="13"/>
      <c r="J52" s="13"/>
      <c r="K52" s="53">
        <v>30</v>
      </c>
    </row>
    <row r="53" spans="1:11" ht="13.5">
      <c r="A53" s="24" t="s">
        <v>226</v>
      </c>
      <c r="B53" s="25" t="s">
        <v>5</v>
      </c>
      <c r="C53" s="25" t="s">
        <v>5</v>
      </c>
      <c r="D53" s="25" t="s">
        <v>227</v>
      </c>
      <c r="E53" s="11">
        <v>18.62</v>
      </c>
      <c r="F53" s="11">
        <v>18.62</v>
      </c>
      <c r="G53" s="13"/>
      <c r="H53" s="13"/>
      <c r="I53" s="13"/>
      <c r="J53" s="13"/>
      <c r="K53" s="30"/>
    </row>
    <row r="54" spans="1:11" ht="13.5">
      <c r="A54" s="24" t="s">
        <v>228</v>
      </c>
      <c r="B54" s="25" t="s">
        <v>5</v>
      </c>
      <c r="C54" s="25" t="s">
        <v>5</v>
      </c>
      <c r="D54" s="25" t="s">
        <v>229</v>
      </c>
      <c r="E54" s="11">
        <v>18.62</v>
      </c>
      <c r="F54" s="11">
        <v>18.62</v>
      </c>
      <c r="G54" s="13"/>
      <c r="H54" s="13"/>
      <c r="I54" s="13"/>
      <c r="J54" s="13"/>
      <c r="K54" s="30"/>
    </row>
    <row r="55" spans="1:11" ht="13.5">
      <c r="A55" s="24" t="s">
        <v>230</v>
      </c>
      <c r="B55" s="25" t="s">
        <v>5</v>
      </c>
      <c r="C55" s="25" t="s">
        <v>5</v>
      </c>
      <c r="D55" s="25" t="s">
        <v>231</v>
      </c>
      <c r="E55" s="11">
        <f>311.3+140.44</f>
        <v>451.74</v>
      </c>
      <c r="F55" s="11">
        <f>307.72+140.44</f>
        <v>448.16</v>
      </c>
      <c r="G55" s="13"/>
      <c r="H55" s="13"/>
      <c r="I55" s="13"/>
      <c r="J55" s="13"/>
      <c r="K55" s="53">
        <v>3.58</v>
      </c>
    </row>
    <row r="56" spans="1:11" ht="13.5">
      <c r="A56" s="24" t="s">
        <v>232</v>
      </c>
      <c r="B56" s="25" t="s">
        <v>5</v>
      </c>
      <c r="C56" s="25" t="s">
        <v>5</v>
      </c>
      <c r="D56" s="25" t="s">
        <v>233</v>
      </c>
      <c r="E56" s="11">
        <v>311.3</v>
      </c>
      <c r="F56" s="11">
        <v>307.72</v>
      </c>
      <c r="G56" s="13"/>
      <c r="H56" s="13"/>
      <c r="I56" s="13"/>
      <c r="J56" s="13"/>
      <c r="K56" s="53">
        <v>3.58</v>
      </c>
    </row>
    <row r="57" spans="1:11" ht="13.5">
      <c r="A57" s="24" t="s">
        <v>234</v>
      </c>
      <c r="B57" s="25" t="s">
        <v>5</v>
      </c>
      <c r="C57" s="25" t="s">
        <v>5</v>
      </c>
      <c r="D57" s="25" t="s">
        <v>235</v>
      </c>
      <c r="E57" s="11">
        <v>311.3</v>
      </c>
      <c r="F57" s="11">
        <v>307.72</v>
      </c>
      <c r="G57" s="13"/>
      <c r="H57" s="13"/>
      <c r="I57" s="13"/>
      <c r="J57" s="13"/>
      <c r="K57" s="53">
        <v>3.58</v>
      </c>
    </row>
    <row r="58" spans="1:11" ht="13.5">
      <c r="A58" s="24" t="s">
        <v>236</v>
      </c>
      <c r="B58" s="25" t="s">
        <v>5</v>
      </c>
      <c r="C58" s="25" t="s">
        <v>5</v>
      </c>
      <c r="D58" s="25" t="s">
        <v>237</v>
      </c>
      <c r="E58" s="11">
        <v>140.44</v>
      </c>
      <c r="F58" s="11">
        <v>140.44</v>
      </c>
      <c r="G58" s="13"/>
      <c r="H58" s="13"/>
      <c r="I58" s="13"/>
      <c r="J58" s="13"/>
      <c r="K58" s="30"/>
    </row>
    <row r="59" spans="1:11" ht="13.5">
      <c r="A59" s="24" t="s">
        <v>238</v>
      </c>
      <c r="B59" s="25" t="s">
        <v>5</v>
      </c>
      <c r="C59" s="25" t="s">
        <v>5</v>
      </c>
      <c r="D59" s="25" t="s">
        <v>239</v>
      </c>
      <c r="E59" s="11">
        <v>140.44</v>
      </c>
      <c r="F59" s="11">
        <v>140.44</v>
      </c>
      <c r="G59" s="13"/>
      <c r="H59" s="13"/>
      <c r="I59" s="13"/>
      <c r="J59" s="13"/>
      <c r="K59" s="30"/>
    </row>
    <row r="60" spans="1:11" ht="13.5">
      <c r="A60" s="24" t="s">
        <v>240</v>
      </c>
      <c r="B60" s="25" t="s">
        <v>5</v>
      </c>
      <c r="C60" s="25" t="s">
        <v>5</v>
      </c>
      <c r="D60" s="25" t="s">
        <v>241</v>
      </c>
      <c r="E60" s="11">
        <v>131</v>
      </c>
      <c r="F60" s="13"/>
      <c r="G60" s="13"/>
      <c r="H60" s="13"/>
      <c r="I60" s="13"/>
      <c r="J60" s="13"/>
      <c r="K60" s="53">
        <v>131</v>
      </c>
    </row>
    <row r="61" spans="1:11" ht="13.5">
      <c r="A61" s="24" t="s">
        <v>242</v>
      </c>
      <c r="B61" s="25" t="s">
        <v>5</v>
      </c>
      <c r="C61" s="25" t="s">
        <v>5</v>
      </c>
      <c r="D61" s="25" t="s">
        <v>243</v>
      </c>
      <c r="E61" s="11">
        <v>131</v>
      </c>
      <c r="F61" s="13"/>
      <c r="G61" s="13"/>
      <c r="H61" s="13"/>
      <c r="I61" s="13"/>
      <c r="J61" s="13"/>
      <c r="K61" s="53">
        <v>131</v>
      </c>
    </row>
    <row r="62" spans="1:11" ht="13.5">
      <c r="A62" s="24" t="s">
        <v>244</v>
      </c>
      <c r="B62" s="25" t="s">
        <v>5</v>
      </c>
      <c r="C62" s="25" t="s">
        <v>5</v>
      </c>
      <c r="D62" s="25" t="s">
        <v>245</v>
      </c>
      <c r="E62" s="11">
        <v>131</v>
      </c>
      <c r="F62" s="13"/>
      <c r="G62" s="13"/>
      <c r="H62" s="13"/>
      <c r="I62" s="13"/>
      <c r="J62" s="13"/>
      <c r="K62" s="53">
        <v>131</v>
      </c>
    </row>
    <row r="63" spans="1:11" ht="13.5">
      <c r="A63" s="24" t="s">
        <v>246</v>
      </c>
      <c r="B63" s="25" t="s">
        <v>5</v>
      </c>
      <c r="C63" s="25" t="s">
        <v>5</v>
      </c>
      <c r="D63" s="25" t="s">
        <v>247</v>
      </c>
      <c r="E63" s="11">
        <f>32.18+735.89</f>
        <v>768.0699999999999</v>
      </c>
      <c r="F63" s="11">
        <f>32.18+715.89</f>
        <v>748.0699999999999</v>
      </c>
      <c r="G63" s="13"/>
      <c r="H63" s="13"/>
      <c r="I63" s="13"/>
      <c r="J63" s="13"/>
      <c r="K63" s="53">
        <v>20</v>
      </c>
    </row>
    <row r="64" spans="1:11" ht="13.5">
      <c r="A64" s="24" t="s">
        <v>248</v>
      </c>
      <c r="B64" s="25" t="s">
        <v>5</v>
      </c>
      <c r="C64" s="25" t="s">
        <v>5</v>
      </c>
      <c r="D64" s="25" t="s">
        <v>249</v>
      </c>
      <c r="E64" s="11">
        <f>32.18+735.89</f>
        <v>768.0699999999999</v>
      </c>
      <c r="F64" s="11">
        <f>32.18+715.89</f>
        <v>748.0699999999999</v>
      </c>
      <c r="G64" s="13"/>
      <c r="H64" s="13"/>
      <c r="I64" s="13"/>
      <c r="J64" s="13"/>
      <c r="K64" s="53">
        <v>20</v>
      </c>
    </row>
    <row r="65" spans="1:11" ht="13.5">
      <c r="A65" s="24" t="s">
        <v>250</v>
      </c>
      <c r="B65" s="25" t="s">
        <v>5</v>
      </c>
      <c r="C65" s="25" t="s">
        <v>5</v>
      </c>
      <c r="D65" s="25" t="s">
        <v>251</v>
      </c>
      <c r="E65" s="11">
        <v>685.89</v>
      </c>
      <c r="F65" s="11">
        <v>665.89</v>
      </c>
      <c r="G65" s="13"/>
      <c r="H65" s="13"/>
      <c r="I65" s="13"/>
      <c r="J65" s="13"/>
      <c r="K65" s="53">
        <v>20</v>
      </c>
    </row>
    <row r="66" spans="1:11" ht="13.5">
      <c r="A66" s="24" t="s">
        <v>252</v>
      </c>
      <c r="B66" s="25" t="s">
        <v>5</v>
      </c>
      <c r="C66" s="25" t="s">
        <v>5</v>
      </c>
      <c r="D66" s="25" t="s">
        <v>253</v>
      </c>
      <c r="E66" s="11">
        <v>50</v>
      </c>
      <c r="F66" s="11">
        <v>50</v>
      </c>
      <c r="G66" s="13"/>
      <c r="H66" s="13"/>
      <c r="I66" s="13"/>
      <c r="J66" s="13"/>
      <c r="K66" s="30"/>
    </row>
    <row r="67" spans="1:11" ht="13.5">
      <c r="A67" s="24" t="s">
        <v>254</v>
      </c>
      <c r="B67" s="25" t="s">
        <v>5</v>
      </c>
      <c r="C67" s="25" t="s">
        <v>5</v>
      </c>
      <c r="D67" s="25" t="s">
        <v>255</v>
      </c>
      <c r="E67" s="11">
        <v>32.18</v>
      </c>
      <c r="F67" s="11">
        <v>32.18</v>
      </c>
      <c r="G67" s="13"/>
      <c r="H67" s="13"/>
      <c r="I67" s="13"/>
      <c r="J67" s="13"/>
      <c r="K67" s="30"/>
    </row>
    <row r="68" spans="1:11" ht="13.5">
      <c r="A68" s="24" t="s">
        <v>256</v>
      </c>
      <c r="B68" s="25" t="s">
        <v>5</v>
      </c>
      <c r="C68" s="25" t="s">
        <v>5</v>
      </c>
      <c r="D68" s="25" t="s">
        <v>5</v>
      </c>
      <c r="E68" s="25" t="s">
        <v>5</v>
      </c>
      <c r="F68" s="25" t="s">
        <v>5</v>
      </c>
      <c r="G68" s="25" t="s">
        <v>5</v>
      </c>
      <c r="H68" s="25" t="s">
        <v>5</v>
      </c>
      <c r="I68" s="25" t="s">
        <v>5</v>
      </c>
      <c r="J68" s="25" t="s">
        <v>5</v>
      </c>
      <c r="K68" s="25" t="s">
        <v>5</v>
      </c>
    </row>
  </sheetData>
  <sheetProtection/>
  <mergeCells count="73">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A8:A9"/>
    <mergeCell ref="B8:B9"/>
    <mergeCell ref="C8:C9"/>
    <mergeCell ref="D5:D7"/>
    <mergeCell ref="E4:E7"/>
    <mergeCell ref="F4:F7"/>
    <mergeCell ref="G4:G7"/>
    <mergeCell ref="H4:H7"/>
    <mergeCell ref="I4:I7"/>
    <mergeCell ref="J4:J7"/>
    <mergeCell ref="K4:K7"/>
    <mergeCell ref="A5:C7"/>
  </mergeCells>
  <printOptions/>
  <pageMargins left="0.17" right="0.17" top="0.75" bottom="0.75"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G33" sqref="G33"/>
    </sheetView>
  </sheetViews>
  <sheetFormatPr defaultColWidth="9.140625" defaultRowHeight="12.75"/>
  <cols>
    <col min="1" max="3" width="4.140625" style="0" customWidth="1"/>
    <col min="4" max="4" width="35.140625" style="0" customWidth="1"/>
    <col min="5" max="5" width="19.421875" style="0" customWidth="1"/>
    <col min="6" max="6" width="14.8515625" style="0" customWidth="1"/>
    <col min="7" max="7" width="17.57421875" style="0" customWidth="1"/>
    <col min="8" max="8" width="14.00390625" style="0" customWidth="1"/>
    <col min="9" max="9" width="12.421875" style="0" customWidth="1"/>
    <col min="10" max="10" width="14.57421875" style="0" customWidth="1"/>
  </cols>
  <sheetData>
    <row r="1" ht="27">
      <c r="F1" s="1" t="s">
        <v>257</v>
      </c>
    </row>
    <row r="2" ht="14.25">
      <c r="J2" s="26" t="s">
        <v>258</v>
      </c>
    </row>
    <row r="3" spans="1:10" ht="14.25">
      <c r="A3" s="18" t="s">
        <v>2</v>
      </c>
      <c r="J3" s="26" t="s">
        <v>3</v>
      </c>
    </row>
    <row r="4" spans="1:10" ht="13.5">
      <c r="A4" s="49" t="s">
        <v>7</v>
      </c>
      <c r="B4" s="50" t="s">
        <v>5</v>
      </c>
      <c r="C4" s="50" t="s">
        <v>5</v>
      </c>
      <c r="D4" s="50" t="s">
        <v>5</v>
      </c>
      <c r="E4" s="20" t="s">
        <v>90</v>
      </c>
      <c r="F4" s="20" t="s">
        <v>259</v>
      </c>
      <c r="G4" s="20" t="s">
        <v>260</v>
      </c>
      <c r="H4" s="20" t="s">
        <v>261</v>
      </c>
      <c r="I4" s="20" t="s">
        <v>262</v>
      </c>
      <c r="J4" s="20" t="s">
        <v>263</v>
      </c>
    </row>
    <row r="5" spans="1:10" ht="12.75">
      <c r="A5" s="21" t="s">
        <v>133</v>
      </c>
      <c r="B5" s="22" t="s">
        <v>5</v>
      </c>
      <c r="C5" s="22" t="s">
        <v>5</v>
      </c>
      <c r="D5" s="23" t="s">
        <v>134</v>
      </c>
      <c r="E5" s="22" t="s">
        <v>5</v>
      </c>
      <c r="F5" s="22" t="s">
        <v>5</v>
      </c>
      <c r="G5" s="22" t="s">
        <v>5</v>
      </c>
      <c r="H5" s="22" t="s">
        <v>5</v>
      </c>
      <c r="I5" s="22" t="s">
        <v>5</v>
      </c>
      <c r="J5" s="22" t="s">
        <v>5</v>
      </c>
    </row>
    <row r="6" spans="1:10" ht="12.75">
      <c r="A6" s="21" t="s">
        <v>5</v>
      </c>
      <c r="B6" s="22" t="s">
        <v>5</v>
      </c>
      <c r="C6" s="22" t="s">
        <v>5</v>
      </c>
      <c r="D6" s="23" t="s">
        <v>5</v>
      </c>
      <c r="E6" s="22" t="s">
        <v>5</v>
      </c>
      <c r="F6" s="22" t="s">
        <v>5</v>
      </c>
      <c r="G6" s="22" t="s">
        <v>5</v>
      </c>
      <c r="H6" s="22" t="s">
        <v>5</v>
      </c>
      <c r="I6" s="22" t="s">
        <v>5</v>
      </c>
      <c r="J6" s="22" t="s">
        <v>5</v>
      </c>
    </row>
    <row r="7" spans="1:10" ht="12.75">
      <c r="A7" s="21" t="s">
        <v>5</v>
      </c>
      <c r="B7" s="22" t="s">
        <v>5</v>
      </c>
      <c r="C7" s="22" t="s">
        <v>5</v>
      </c>
      <c r="D7" s="23" t="s">
        <v>5</v>
      </c>
      <c r="E7" s="22" t="s">
        <v>5</v>
      </c>
      <c r="F7" s="22" t="s">
        <v>5</v>
      </c>
      <c r="G7" s="22" t="s">
        <v>5</v>
      </c>
      <c r="H7" s="22" t="s">
        <v>5</v>
      </c>
      <c r="I7" s="22" t="s">
        <v>5</v>
      </c>
      <c r="J7" s="22" t="s">
        <v>5</v>
      </c>
    </row>
    <row r="8" spans="1:10" ht="13.5">
      <c r="A8" s="36" t="s">
        <v>136</v>
      </c>
      <c r="B8" s="23" t="s">
        <v>137</v>
      </c>
      <c r="C8" s="23" t="s">
        <v>138</v>
      </c>
      <c r="D8" s="23" t="s">
        <v>11</v>
      </c>
      <c r="E8" s="22" t="s">
        <v>12</v>
      </c>
      <c r="F8" s="22" t="s">
        <v>13</v>
      </c>
      <c r="G8" s="22" t="s">
        <v>21</v>
      </c>
      <c r="H8" s="22" t="s">
        <v>25</v>
      </c>
      <c r="I8" s="22" t="s">
        <v>29</v>
      </c>
      <c r="J8" s="22" t="s">
        <v>33</v>
      </c>
    </row>
    <row r="9" spans="1:10" ht="13.5">
      <c r="A9" s="36" t="s">
        <v>5</v>
      </c>
      <c r="B9" s="23" t="s">
        <v>5</v>
      </c>
      <c r="C9" s="23" t="s">
        <v>5</v>
      </c>
      <c r="D9" s="23" t="s">
        <v>139</v>
      </c>
      <c r="E9" s="35">
        <f>8115.77+411.13+48.45+431.87+120.02+458.04+49.59+1120.59+147.47+870.57+4213.55</f>
        <v>15987.050000000003</v>
      </c>
      <c r="F9" s="11">
        <f>743.27+274.2+28.36+150.64+95.16+26.69+49.59+118.05+127.47+75.68+199.64</f>
        <v>1888.75</v>
      </c>
      <c r="G9" s="11">
        <v>14056</v>
      </c>
      <c r="H9" s="13"/>
      <c r="I9" s="11">
        <v>42.3</v>
      </c>
      <c r="J9" s="13"/>
    </row>
    <row r="10" spans="1:10" ht="13.5">
      <c r="A10" s="24" t="s">
        <v>140</v>
      </c>
      <c r="B10" s="25" t="s">
        <v>5</v>
      </c>
      <c r="C10" s="25" t="s">
        <v>5</v>
      </c>
      <c r="D10" s="25" t="s">
        <v>141</v>
      </c>
      <c r="E10" s="35">
        <f>7110.07+411.13+48.45+431.87+120.02+458.04+49.59+1120.59+147.47+870.57+4054.81</f>
        <v>14822.609999999999</v>
      </c>
      <c r="F10" s="11">
        <f>743.27+274.2+28.36+150.64+95.16+26.69+49.59+118.05+127.47+75.68+199.64</f>
        <v>1888.75</v>
      </c>
      <c r="G10" s="11">
        <f>6366.8+136.93+20.1+238.93+24.86+431.35+1002.55+20+794.89+3855.17</f>
        <v>12891.58</v>
      </c>
      <c r="H10" s="13"/>
      <c r="I10" s="11">
        <v>42.3</v>
      </c>
      <c r="J10" s="13"/>
    </row>
    <row r="11" spans="1:10" ht="13.5">
      <c r="A11" s="24" t="s">
        <v>142</v>
      </c>
      <c r="B11" s="25" t="s">
        <v>5</v>
      </c>
      <c r="C11" s="25" t="s">
        <v>5</v>
      </c>
      <c r="D11" s="25" t="s">
        <v>143</v>
      </c>
      <c r="E11" s="35">
        <f>1381.97+1120.59+2.8</f>
        <v>2505.36</v>
      </c>
      <c r="F11" s="11">
        <f>724.56+118.05</f>
        <v>842.6099999999999</v>
      </c>
      <c r="G11" s="11">
        <v>1662.75</v>
      </c>
      <c r="H11" s="13"/>
      <c r="I11" s="13"/>
      <c r="J11" s="13"/>
    </row>
    <row r="12" spans="1:10" ht="13.5">
      <c r="A12" s="24" t="s">
        <v>144</v>
      </c>
      <c r="B12" s="25" t="s">
        <v>5</v>
      </c>
      <c r="C12" s="25" t="s">
        <v>5</v>
      </c>
      <c r="D12" s="25" t="s">
        <v>145</v>
      </c>
      <c r="E12" s="35">
        <v>674.56</v>
      </c>
      <c r="F12" s="11">
        <v>674.56</v>
      </c>
      <c r="G12" s="13"/>
      <c r="H12" s="13"/>
      <c r="I12" s="13"/>
      <c r="J12" s="13"/>
    </row>
    <row r="13" spans="1:10" ht="13.5">
      <c r="A13" s="24" t="s">
        <v>146</v>
      </c>
      <c r="B13" s="25" t="s">
        <v>5</v>
      </c>
      <c r="C13" s="25" t="s">
        <v>5</v>
      </c>
      <c r="D13" s="25" t="s">
        <v>147</v>
      </c>
      <c r="E13" s="35">
        <v>288.43</v>
      </c>
      <c r="F13" s="13"/>
      <c r="G13" s="11">
        <v>288.43</v>
      </c>
      <c r="H13" s="13"/>
      <c r="I13" s="13"/>
      <c r="J13" s="13"/>
    </row>
    <row r="14" spans="1:10" ht="13.5">
      <c r="A14" s="24" t="s">
        <v>148</v>
      </c>
      <c r="B14" s="25" t="s">
        <v>5</v>
      </c>
      <c r="C14" s="25" t="s">
        <v>5</v>
      </c>
      <c r="D14" s="25" t="s">
        <v>149</v>
      </c>
      <c r="E14" s="35">
        <f>134+1023.15</f>
        <v>1157.15</v>
      </c>
      <c r="F14" s="11">
        <v>118.05</v>
      </c>
      <c r="G14" s="11">
        <v>1039.1</v>
      </c>
      <c r="H14" s="13"/>
      <c r="I14" s="13"/>
      <c r="J14" s="13"/>
    </row>
    <row r="15" spans="1:10" ht="13.5">
      <c r="A15" s="24" t="s">
        <v>150</v>
      </c>
      <c r="B15" s="25" t="s">
        <v>5</v>
      </c>
      <c r="C15" s="25" t="s">
        <v>5</v>
      </c>
      <c r="D15" s="25" t="s">
        <v>151</v>
      </c>
      <c r="E15" s="11">
        <v>14.58</v>
      </c>
      <c r="F15" s="13"/>
      <c r="G15" s="11">
        <v>14.58</v>
      </c>
      <c r="H15" s="13"/>
      <c r="I15" s="13"/>
      <c r="J15" s="13"/>
    </row>
    <row r="16" spans="1:10" ht="13.5">
      <c r="A16" s="24" t="s">
        <v>152</v>
      </c>
      <c r="B16" s="25" t="s">
        <v>5</v>
      </c>
      <c r="C16" s="25" t="s">
        <v>5</v>
      </c>
      <c r="D16" s="25" t="s">
        <v>153</v>
      </c>
      <c r="E16" s="11">
        <v>123.41</v>
      </c>
      <c r="F16" s="13"/>
      <c r="G16" s="11">
        <v>123.41</v>
      </c>
      <c r="H16" s="13"/>
      <c r="I16" s="13"/>
      <c r="J16" s="13"/>
    </row>
    <row r="17" spans="1:10" ht="13.5">
      <c r="A17" s="24" t="s">
        <v>154</v>
      </c>
      <c r="B17" s="25" t="s">
        <v>5</v>
      </c>
      <c r="C17" s="25" t="s">
        <v>5</v>
      </c>
      <c r="D17" s="25" t="s">
        <v>155</v>
      </c>
      <c r="E17" s="11">
        <v>50</v>
      </c>
      <c r="F17" s="11">
        <v>50</v>
      </c>
      <c r="G17" s="13"/>
      <c r="H17" s="13"/>
      <c r="I17" s="13"/>
      <c r="J17" s="13"/>
    </row>
    <row r="18" spans="1:10" ht="13.5">
      <c r="A18" s="24" t="s">
        <v>156</v>
      </c>
      <c r="B18" s="25" t="s">
        <v>5</v>
      </c>
      <c r="C18" s="25" t="s">
        <v>5</v>
      </c>
      <c r="D18" s="25" t="s">
        <v>157</v>
      </c>
      <c r="E18" s="11">
        <f>96.99+97.44+2.8</f>
        <v>197.23000000000002</v>
      </c>
      <c r="F18" s="13"/>
      <c r="G18" s="11">
        <f>96.99+97.44+2.8</f>
        <v>197.23000000000002</v>
      </c>
      <c r="H18" s="13"/>
      <c r="I18" s="13"/>
      <c r="J18" s="13"/>
    </row>
    <row r="19" spans="1:10" ht="13.5">
      <c r="A19" s="24" t="s">
        <v>158</v>
      </c>
      <c r="B19" s="25" t="s">
        <v>5</v>
      </c>
      <c r="C19" s="25" t="s">
        <v>5</v>
      </c>
      <c r="D19" s="25" t="s">
        <v>159</v>
      </c>
      <c r="E19" s="11">
        <v>3209.39</v>
      </c>
      <c r="F19" s="13"/>
      <c r="G19" s="11">
        <v>3209.39</v>
      </c>
      <c r="H19" s="13"/>
      <c r="I19" s="13"/>
      <c r="J19" s="13"/>
    </row>
    <row r="20" spans="1:10" ht="13.5">
      <c r="A20" s="24" t="s">
        <v>160</v>
      </c>
      <c r="B20" s="25" t="s">
        <v>5</v>
      </c>
      <c r="C20" s="25" t="s">
        <v>5</v>
      </c>
      <c r="D20" s="25" t="s">
        <v>161</v>
      </c>
      <c r="E20" s="11">
        <v>298.4</v>
      </c>
      <c r="F20" s="13"/>
      <c r="G20" s="11">
        <v>298.4</v>
      </c>
      <c r="H20" s="13"/>
      <c r="I20" s="13"/>
      <c r="J20" s="13"/>
    </row>
    <row r="21" spans="1:10" ht="13.5">
      <c r="A21" s="24" t="s">
        <v>162</v>
      </c>
      <c r="B21" s="25" t="s">
        <v>5</v>
      </c>
      <c r="C21" s="25" t="s">
        <v>5</v>
      </c>
      <c r="D21" s="25" t="s">
        <v>163</v>
      </c>
      <c r="E21" s="11">
        <v>799.04</v>
      </c>
      <c r="F21" s="13"/>
      <c r="G21" s="11">
        <v>799.04</v>
      </c>
      <c r="H21" s="13"/>
      <c r="I21" s="13"/>
      <c r="J21" s="13"/>
    </row>
    <row r="22" spans="1:10" ht="13.5">
      <c r="A22" s="24" t="s">
        <v>164</v>
      </c>
      <c r="B22" s="25" t="s">
        <v>5</v>
      </c>
      <c r="C22" s="25" t="s">
        <v>5</v>
      </c>
      <c r="D22" s="25" t="s">
        <v>165</v>
      </c>
      <c r="E22" s="11">
        <v>259.46</v>
      </c>
      <c r="F22" s="13"/>
      <c r="G22" s="11">
        <v>259.46</v>
      </c>
      <c r="H22" s="13"/>
      <c r="I22" s="13"/>
      <c r="J22" s="13"/>
    </row>
    <row r="23" spans="1:10" ht="13.5">
      <c r="A23" s="24" t="s">
        <v>264</v>
      </c>
      <c r="B23" s="25" t="s">
        <v>5</v>
      </c>
      <c r="C23" s="25" t="s">
        <v>5</v>
      </c>
      <c r="D23" s="25" t="s">
        <v>265</v>
      </c>
      <c r="E23" s="11">
        <v>0.42</v>
      </c>
      <c r="F23" s="13"/>
      <c r="G23" s="11">
        <v>0.42</v>
      </c>
      <c r="H23" s="13"/>
      <c r="I23" s="13"/>
      <c r="J23" s="13"/>
    </row>
    <row r="24" spans="1:10" ht="13.5">
      <c r="A24" s="24" t="s">
        <v>166</v>
      </c>
      <c r="B24" s="25" t="s">
        <v>5</v>
      </c>
      <c r="C24" s="25" t="s">
        <v>5</v>
      </c>
      <c r="D24" s="25" t="s">
        <v>167</v>
      </c>
      <c r="E24" s="11">
        <v>1852.07</v>
      </c>
      <c r="F24" s="13"/>
      <c r="G24" s="11">
        <v>1852.07</v>
      </c>
      <c r="H24" s="13"/>
      <c r="I24" s="13"/>
      <c r="J24" s="13"/>
    </row>
    <row r="25" spans="1:10" ht="13.5">
      <c r="A25" s="24" t="s">
        <v>168</v>
      </c>
      <c r="B25" s="25" t="s">
        <v>5</v>
      </c>
      <c r="C25" s="25" t="s">
        <v>5</v>
      </c>
      <c r="D25" s="25" t="s">
        <v>169</v>
      </c>
      <c r="E25" s="11">
        <f>1109.65+458.04+870.57</f>
        <v>2438.26</v>
      </c>
      <c r="F25" s="11">
        <f>26.69+75.68</f>
        <v>102.37</v>
      </c>
      <c r="G25" s="11">
        <f>1109.65+431.35+794.89</f>
        <v>2335.89</v>
      </c>
      <c r="H25" s="13"/>
      <c r="I25" s="13"/>
      <c r="J25" s="13"/>
    </row>
    <row r="26" spans="1:10" ht="13.5">
      <c r="A26" s="24" t="s">
        <v>170</v>
      </c>
      <c r="B26" s="25" t="s">
        <v>5</v>
      </c>
      <c r="C26" s="25" t="s">
        <v>5</v>
      </c>
      <c r="D26" s="25" t="s">
        <v>171</v>
      </c>
      <c r="E26" s="11">
        <v>539.32</v>
      </c>
      <c r="F26" s="13"/>
      <c r="G26" s="11">
        <v>539.32</v>
      </c>
      <c r="H26" s="13"/>
      <c r="I26" s="13"/>
      <c r="J26" s="13"/>
    </row>
    <row r="27" spans="1:10" ht="13.5">
      <c r="A27" s="24" t="s">
        <v>172</v>
      </c>
      <c r="B27" s="25" t="s">
        <v>5</v>
      </c>
      <c r="C27" s="25" t="s">
        <v>5</v>
      </c>
      <c r="D27" s="25" t="s">
        <v>173</v>
      </c>
      <c r="E27" s="11">
        <f>566.75+431.35+794.89</f>
        <v>1792.99</v>
      </c>
      <c r="F27" s="13"/>
      <c r="G27" s="11">
        <f>566.75+431.35+794.89</f>
        <v>1792.99</v>
      </c>
      <c r="H27" s="13"/>
      <c r="I27" s="13"/>
      <c r="J27" s="13"/>
    </row>
    <row r="28" spans="1:10" ht="13.5">
      <c r="A28" s="24" t="s">
        <v>174</v>
      </c>
      <c r="B28" s="25" t="s">
        <v>5</v>
      </c>
      <c r="C28" s="25" t="s">
        <v>5</v>
      </c>
      <c r="D28" s="25" t="s">
        <v>175</v>
      </c>
      <c r="E28" s="35">
        <f>3.58+26.69+75.68</f>
        <v>105.95000000000002</v>
      </c>
      <c r="F28" s="11">
        <f>26.69+75.68</f>
        <v>102.37</v>
      </c>
      <c r="G28" s="11">
        <v>3.58</v>
      </c>
      <c r="H28" s="13"/>
      <c r="I28" s="13"/>
      <c r="J28" s="13"/>
    </row>
    <row r="29" spans="1:10" ht="13.5">
      <c r="A29" s="24" t="s">
        <v>178</v>
      </c>
      <c r="B29" s="25" t="s">
        <v>5</v>
      </c>
      <c r="C29" s="25" t="s">
        <v>5</v>
      </c>
      <c r="D29" s="25" t="s">
        <v>179</v>
      </c>
      <c r="E29" s="35">
        <v>1154.02</v>
      </c>
      <c r="F29" s="11">
        <f>18.71+28.36+150.64+95.16+49.59+127.47+199.64</f>
        <v>669.57</v>
      </c>
      <c r="G29" s="11">
        <v>442.15</v>
      </c>
      <c r="H29" s="13"/>
      <c r="I29" s="11">
        <v>42.3</v>
      </c>
      <c r="J29" s="13"/>
    </row>
    <row r="30" spans="1:10" ht="13.5">
      <c r="A30" s="24" t="s">
        <v>180</v>
      </c>
      <c r="B30" s="25" t="s">
        <v>5</v>
      </c>
      <c r="C30" s="25" t="s">
        <v>5</v>
      </c>
      <c r="D30" s="25" t="s">
        <v>181</v>
      </c>
      <c r="E30" s="35">
        <f>134.26+120.02</f>
        <v>254.27999999999997</v>
      </c>
      <c r="F30" s="11">
        <v>95.16</v>
      </c>
      <c r="G30" s="11">
        <f>134.26+24.86</f>
        <v>159.12</v>
      </c>
      <c r="H30" s="13"/>
      <c r="I30" s="13"/>
      <c r="J30" s="13"/>
    </row>
    <row r="31" spans="1:10" ht="13.5">
      <c r="A31" s="24" t="s">
        <v>182</v>
      </c>
      <c r="B31" s="25" t="s">
        <v>5</v>
      </c>
      <c r="C31" s="25" t="s">
        <v>5</v>
      </c>
      <c r="D31" s="25" t="s">
        <v>183</v>
      </c>
      <c r="E31" s="35">
        <f>4.02+48.45</f>
        <v>52.47</v>
      </c>
      <c r="F31" s="11">
        <v>28.36</v>
      </c>
      <c r="G31" s="11">
        <v>24.11</v>
      </c>
      <c r="H31" s="13"/>
      <c r="I31" s="13"/>
      <c r="J31" s="13"/>
    </row>
    <row r="32" spans="1:10" ht="13.5">
      <c r="A32" s="24" t="s">
        <v>184</v>
      </c>
      <c r="B32" s="25" t="s">
        <v>5</v>
      </c>
      <c r="C32" s="25" t="s">
        <v>5</v>
      </c>
      <c r="D32" s="25" t="s">
        <v>185</v>
      </c>
      <c r="E32" s="35">
        <v>579.33</v>
      </c>
      <c r="F32" s="11">
        <f>150.64+127.47</f>
        <v>278.11</v>
      </c>
      <c r="G32" s="11">
        <v>258.92</v>
      </c>
      <c r="H32" s="13"/>
      <c r="I32" s="11">
        <v>42.3</v>
      </c>
      <c r="J32" s="13"/>
    </row>
    <row r="33" spans="1:10" ht="13.5">
      <c r="A33" s="24" t="s">
        <v>186</v>
      </c>
      <c r="B33" s="25" t="s">
        <v>5</v>
      </c>
      <c r="C33" s="25" t="s">
        <v>5</v>
      </c>
      <c r="D33" s="25" t="s">
        <v>187</v>
      </c>
      <c r="E33" s="11">
        <f>18.71+49.59+199.64</f>
        <v>267.94</v>
      </c>
      <c r="F33" s="11">
        <f>18.71+49.59+199.64</f>
        <v>267.94</v>
      </c>
      <c r="G33" s="13" t="s">
        <v>266</v>
      </c>
      <c r="H33" s="13"/>
      <c r="I33" s="13"/>
      <c r="J33" s="13"/>
    </row>
    <row r="34" spans="1:10" ht="13.5">
      <c r="A34" s="24" t="s">
        <v>188</v>
      </c>
      <c r="B34" s="25" t="s">
        <v>5</v>
      </c>
      <c r="C34" s="25" t="s">
        <v>5</v>
      </c>
      <c r="D34" s="25" t="s">
        <v>189</v>
      </c>
      <c r="E34" s="11">
        <v>599.43</v>
      </c>
      <c r="F34" s="13"/>
      <c r="G34" s="13">
        <v>599.43</v>
      </c>
      <c r="H34" s="13"/>
      <c r="I34" s="13"/>
      <c r="J34" s="13"/>
    </row>
    <row r="35" spans="1:10" ht="13.5">
      <c r="A35" s="24" t="s">
        <v>190</v>
      </c>
      <c r="B35" s="25" t="s">
        <v>5</v>
      </c>
      <c r="C35" s="25" t="s">
        <v>5</v>
      </c>
      <c r="D35" s="25" t="s">
        <v>191</v>
      </c>
      <c r="E35" s="11">
        <v>70.07</v>
      </c>
      <c r="F35" s="13"/>
      <c r="G35" s="11">
        <v>70.07</v>
      </c>
      <c r="H35" s="13"/>
      <c r="I35" s="13"/>
      <c r="J35" s="13"/>
    </row>
    <row r="36" spans="1:10" ht="13.5">
      <c r="A36" s="24" t="s">
        <v>192</v>
      </c>
      <c r="B36" s="25" t="s">
        <v>5</v>
      </c>
      <c r="C36" s="25" t="s">
        <v>5</v>
      </c>
      <c r="D36" s="25" t="s">
        <v>193</v>
      </c>
      <c r="E36" s="11">
        <v>529.36</v>
      </c>
      <c r="F36" s="13"/>
      <c r="G36" s="11">
        <v>529.36</v>
      </c>
      <c r="H36" s="13"/>
      <c r="I36" s="13"/>
      <c r="J36" s="13"/>
    </row>
    <row r="37" spans="1:10" ht="13.5">
      <c r="A37" s="24" t="s">
        <v>194</v>
      </c>
      <c r="B37" s="25" t="s">
        <v>5</v>
      </c>
      <c r="C37" s="25" t="s">
        <v>5</v>
      </c>
      <c r="D37" s="25" t="s">
        <v>195</v>
      </c>
      <c r="E37" s="11">
        <v>96.06</v>
      </c>
      <c r="F37" s="13"/>
      <c r="G37" s="11">
        <v>96.06</v>
      </c>
      <c r="H37" s="13"/>
      <c r="I37" s="13"/>
      <c r="J37" s="13"/>
    </row>
    <row r="38" spans="1:10" ht="13.5">
      <c r="A38" s="24" t="s">
        <v>196</v>
      </c>
      <c r="B38" s="25" t="s">
        <v>5</v>
      </c>
      <c r="C38" s="25" t="s">
        <v>5</v>
      </c>
      <c r="D38" s="25" t="s">
        <v>197</v>
      </c>
      <c r="E38" s="11">
        <v>76</v>
      </c>
      <c r="F38" s="13"/>
      <c r="G38" s="11">
        <v>76</v>
      </c>
      <c r="H38" s="13"/>
      <c r="I38" s="13"/>
      <c r="J38" s="13"/>
    </row>
    <row r="39" spans="1:10" ht="13.5">
      <c r="A39" s="24" t="s">
        <v>198</v>
      </c>
      <c r="B39" s="25" t="s">
        <v>5</v>
      </c>
      <c r="C39" s="25" t="s">
        <v>5</v>
      </c>
      <c r="D39" s="25" t="s">
        <v>199</v>
      </c>
      <c r="E39" s="11">
        <v>17.06</v>
      </c>
      <c r="F39" s="13"/>
      <c r="G39" s="11">
        <v>17.06</v>
      </c>
      <c r="H39" s="13"/>
      <c r="I39" s="13"/>
      <c r="J39" s="13"/>
    </row>
    <row r="40" spans="1:10" ht="13.5">
      <c r="A40" s="24" t="s">
        <v>200</v>
      </c>
      <c r="B40" s="25" t="s">
        <v>5</v>
      </c>
      <c r="C40" s="25" t="s">
        <v>5</v>
      </c>
      <c r="D40" s="25" t="s">
        <v>201</v>
      </c>
      <c r="E40" s="11">
        <v>3</v>
      </c>
      <c r="F40" s="13"/>
      <c r="G40" s="11">
        <v>3</v>
      </c>
      <c r="H40" s="13"/>
      <c r="I40" s="13"/>
      <c r="J40" s="13"/>
    </row>
    <row r="41" spans="1:10" ht="13.5">
      <c r="A41" s="24" t="s">
        <v>202</v>
      </c>
      <c r="B41" s="25" t="s">
        <v>5</v>
      </c>
      <c r="C41" s="25" t="s">
        <v>5</v>
      </c>
      <c r="D41" s="25" t="s">
        <v>203</v>
      </c>
      <c r="E41" s="11">
        <v>3852.37</v>
      </c>
      <c r="F41" s="13"/>
      <c r="G41" s="11">
        <v>3852.37</v>
      </c>
      <c r="H41" s="13"/>
      <c r="I41" s="13"/>
      <c r="J41" s="13"/>
    </row>
    <row r="42" spans="1:10" ht="13.5">
      <c r="A42" s="24" t="s">
        <v>204</v>
      </c>
      <c r="B42" s="25" t="s">
        <v>5</v>
      </c>
      <c r="C42" s="25" t="s">
        <v>5</v>
      </c>
      <c r="D42" s="25" t="s">
        <v>205</v>
      </c>
      <c r="E42" s="11">
        <v>2630.28</v>
      </c>
      <c r="F42" s="13"/>
      <c r="G42" s="11">
        <v>2630.28</v>
      </c>
      <c r="H42" s="13"/>
      <c r="I42" s="13"/>
      <c r="J42" s="13"/>
    </row>
    <row r="43" spans="1:10" ht="13.5">
      <c r="A43" s="24" t="s">
        <v>206</v>
      </c>
      <c r="B43" s="25" t="s">
        <v>5</v>
      </c>
      <c r="C43" s="25" t="s">
        <v>5</v>
      </c>
      <c r="D43" s="25" t="s">
        <v>207</v>
      </c>
      <c r="E43" s="11">
        <v>1222.09</v>
      </c>
      <c r="F43" s="13"/>
      <c r="G43" s="11">
        <v>1222.09</v>
      </c>
      <c r="H43" s="13"/>
      <c r="I43" s="13"/>
      <c r="J43" s="13"/>
    </row>
    <row r="44" spans="1:10" ht="13.5">
      <c r="A44" s="24" t="s">
        <v>208</v>
      </c>
      <c r="B44" s="25" t="s">
        <v>5</v>
      </c>
      <c r="C44" s="25" t="s">
        <v>5</v>
      </c>
      <c r="D44" s="25" t="s">
        <v>209</v>
      </c>
      <c r="E44" s="11">
        <f>74.86+411.13</f>
        <v>485.99</v>
      </c>
      <c r="F44" s="11">
        <v>274.2</v>
      </c>
      <c r="G44" s="11">
        <f>74.86+136.93</f>
        <v>211.79000000000002</v>
      </c>
      <c r="H44" s="13"/>
      <c r="I44" s="13"/>
      <c r="J44" s="13"/>
    </row>
    <row r="45" spans="1:10" ht="13.5">
      <c r="A45" s="24" t="s">
        <v>210</v>
      </c>
      <c r="B45" s="25" t="s">
        <v>5</v>
      </c>
      <c r="C45" s="25" t="s">
        <v>5</v>
      </c>
      <c r="D45" s="25" t="s">
        <v>211</v>
      </c>
      <c r="E45" s="11">
        <v>64.86</v>
      </c>
      <c r="F45" s="13"/>
      <c r="G45" s="11">
        <v>64.86</v>
      </c>
      <c r="H45" s="13"/>
      <c r="I45" s="13"/>
      <c r="J45" s="13"/>
    </row>
    <row r="46" spans="1:10" ht="13.5">
      <c r="A46" s="24" t="s">
        <v>212</v>
      </c>
      <c r="B46" s="25" t="s">
        <v>5</v>
      </c>
      <c r="C46" s="25" t="s">
        <v>5</v>
      </c>
      <c r="D46" s="25" t="s">
        <v>213</v>
      </c>
      <c r="E46" s="11">
        <f>10+411.13</f>
        <v>421.13</v>
      </c>
      <c r="F46" s="11">
        <v>274.2</v>
      </c>
      <c r="G46" s="11">
        <f>10+136.93</f>
        <v>146.93</v>
      </c>
      <c r="H46" s="13"/>
      <c r="I46" s="13"/>
      <c r="J46" s="13"/>
    </row>
    <row r="47" spans="1:10" ht="13.5">
      <c r="A47" s="24" t="s">
        <v>214</v>
      </c>
      <c r="B47" s="25" t="s">
        <v>5</v>
      </c>
      <c r="C47" s="25" t="s">
        <v>5</v>
      </c>
      <c r="D47" s="25" t="s">
        <v>215</v>
      </c>
      <c r="E47" s="11">
        <v>224.67</v>
      </c>
      <c r="F47" s="13"/>
      <c r="G47" s="11">
        <v>224.67</v>
      </c>
      <c r="H47" s="13"/>
      <c r="I47" s="13"/>
      <c r="J47" s="13"/>
    </row>
    <row r="48" spans="1:10" ht="13.5">
      <c r="A48" s="24" t="s">
        <v>216</v>
      </c>
      <c r="B48" s="25" t="s">
        <v>5</v>
      </c>
      <c r="C48" s="25" t="s">
        <v>5</v>
      </c>
      <c r="D48" s="25" t="s">
        <v>217</v>
      </c>
      <c r="E48" s="11">
        <v>23.8</v>
      </c>
      <c r="F48" s="13"/>
      <c r="G48" s="11">
        <v>23.8</v>
      </c>
      <c r="H48" s="13"/>
      <c r="I48" s="13"/>
      <c r="J48" s="13"/>
    </row>
    <row r="49" spans="1:10" ht="13.5">
      <c r="A49" s="24" t="s">
        <v>218</v>
      </c>
      <c r="B49" s="25" t="s">
        <v>5</v>
      </c>
      <c r="C49" s="25" t="s">
        <v>5</v>
      </c>
      <c r="D49" s="25" t="s">
        <v>219</v>
      </c>
      <c r="E49" s="11">
        <v>200.87</v>
      </c>
      <c r="F49" s="13"/>
      <c r="G49" s="11">
        <v>200.87</v>
      </c>
      <c r="H49" s="13"/>
      <c r="I49" s="13"/>
      <c r="J49" s="13"/>
    </row>
    <row r="50" spans="1:10" ht="13.5">
      <c r="A50" s="24" t="s">
        <v>220</v>
      </c>
      <c r="B50" s="25" t="s">
        <v>5</v>
      </c>
      <c r="C50" s="25" t="s">
        <v>5</v>
      </c>
      <c r="D50" s="25" t="s">
        <v>221</v>
      </c>
      <c r="E50" s="11">
        <v>232.43</v>
      </c>
      <c r="F50" s="13"/>
      <c r="G50" s="11">
        <v>232.43</v>
      </c>
      <c r="H50" s="13"/>
      <c r="I50" s="13"/>
      <c r="J50" s="13"/>
    </row>
    <row r="51" spans="1:10" ht="13.5">
      <c r="A51" s="24" t="s">
        <v>222</v>
      </c>
      <c r="B51" s="25" t="s">
        <v>5</v>
      </c>
      <c r="C51" s="25" t="s">
        <v>5</v>
      </c>
      <c r="D51" s="25" t="s">
        <v>223</v>
      </c>
      <c r="E51" s="11">
        <v>95.38</v>
      </c>
      <c r="F51" s="13"/>
      <c r="G51" s="11">
        <v>95.38</v>
      </c>
      <c r="H51" s="13"/>
      <c r="I51" s="13"/>
      <c r="J51" s="13"/>
    </row>
    <row r="52" spans="1:10" ht="13.5">
      <c r="A52" s="24" t="s">
        <v>224</v>
      </c>
      <c r="B52" s="25" t="s">
        <v>5</v>
      </c>
      <c r="C52" s="25" t="s">
        <v>5</v>
      </c>
      <c r="D52" s="25" t="s">
        <v>225</v>
      </c>
      <c r="E52" s="11">
        <v>137.05</v>
      </c>
      <c r="F52" s="13"/>
      <c r="G52" s="11">
        <v>137.05</v>
      </c>
      <c r="H52" s="13"/>
      <c r="I52" s="13"/>
      <c r="J52" s="13"/>
    </row>
    <row r="53" spans="1:10" ht="13.5">
      <c r="A53" s="24" t="s">
        <v>226</v>
      </c>
      <c r="B53" s="25" t="s">
        <v>5</v>
      </c>
      <c r="C53" s="25" t="s">
        <v>5</v>
      </c>
      <c r="D53" s="25" t="s">
        <v>227</v>
      </c>
      <c r="E53" s="11">
        <v>24.62</v>
      </c>
      <c r="F53" s="13"/>
      <c r="G53" s="11">
        <v>24.62</v>
      </c>
      <c r="H53" s="13"/>
      <c r="I53" s="13"/>
      <c r="J53" s="13"/>
    </row>
    <row r="54" spans="1:10" ht="13.5">
      <c r="A54" s="24" t="s">
        <v>228</v>
      </c>
      <c r="B54" s="25" t="s">
        <v>5</v>
      </c>
      <c r="C54" s="25" t="s">
        <v>5</v>
      </c>
      <c r="D54" s="25" t="s">
        <v>229</v>
      </c>
      <c r="E54" s="35">
        <v>24.62</v>
      </c>
      <c r="F54" s="43"/>
      <c r="G54" s="35">
        <v>24.62</v>
      </c>
      <c r="H54" s="13"/>
      <c r="I54" s="13"/>
      <c r="J54" s="13"/>
    </row>
    <row r="55" spans="1:10" ht="13.5">
      <c r="A55" s="24" t="s">
        <v>230</v>
      </c>
      <c r="B55" s="25" t="s">
        <v>5</v>
      </c>
      <c r="C55" s="25" t="s">
        <v>5</v>
      </c>
      <c r="D55" s="25" t="s">
        <v>231</v>
      </c>
      <c r="E55" s="35">
        <f>98.34+126.55</f>
        <v>224.89</v>
      </c>
      <c r="F55" s="43"/>
      <c r="G55" s="35">
        <f>98.34+126.55</f>
        <v>224.89</v>
      </c>
      <c r="H55" s="13"/>
      <c r="I55" s="13"/>
      <c r="J55" s="13"/>
    </row>
    <row r="56" spans="1:10" ht="13.5">
      <c r="A56" s="24" t="s">
        <v>232</v>
      </c>
      <c r="B56" s="25" t="s">
        <v>5</v>
      </c>
      <c r="C56" s="25" t="s">
        <v>5</v>
      </c>
      <c r="D56" s="25" t="s">
        <v>233</v>
      </c>
      <c r="E56" s="35">
        <v>126.55</v>
      </c>
      <c r="F56" s="43"/>
      <c r="G56" s="35">
        <v>126.55</v>
      </c>
      <c r="H56" s="13"/>
      <c r="I56" s="13"/>
      <c r="J56" s="13"/>
    </row>
    <row r="57" spans="1:10" ht="13.5">
      <c r="A57" s="24" t="s">
        <v>234</v>
      </c>
      <c r="B57" s="25" t="s">
        <v>5</v>
      </c>
      <c r="C57" s="25" t="s">
        <v>5</v>
      </c>
      <c r="D57" s="25" t="s">
        <v>235</v>
      </c>
      <c r="E57" s="35">
        <v>126.55</v>
      </c>
      <c r="F57" s="43"/>
      <c r="G57" s="35">
        <v>126.55</v>
      </c>
      <c r="H57" s="13"/>
      <c r="I57" s="13"/>
      <c r="J57" s="13"/>
    </row>
    <row r="58" spans="1:10" ht="13.5">
      <c r="A58" s="24" t="s">
        <v>236</v>
      </c>
      <c r="B58" s="25" t="s">
        <v>5</v>
      </c>
      <c r="C58" s="25" t="s">
        <v>5</v>
      </c>
      <c r="D58" s="25" t="s">
        <v>237</v>
      </c>
      <c r="E58" s="35">
        <v>98.34</v>
      </c>
      <c r="F58" s="43"/>
      <c r="G58" s="35">
        <v>98.34</v>
      </c>
      <c r="H58" s="13"/>
      <c r="I58" s="13"/>
      <c r="J58" s="13"/>
    </row>
    <row r="59" spans="1:10" ht="13.5">
      <c r="A59" s="24" t="s">
        <v>238</v>
      </c>
      <c r="B59" s="25" t="s">
        <v>5</v>
      </c>
      <c r="C59" s="25" t="s">
        <v>5</v>
      </c>
      <c r="D59" s="25" t="s">
        <v>239</v>
      </c>
      <c r="E59" s="35">
        <v>98.34</v>
      </c>
      <c r="F59" s="43"/>
      <c r="G59" s="35">
        <v>98.34</v>
      </c>
      <c r="H59" s="13"/>
      <c r="I59" s="13"/>
      <c r="J59" s="13"/>
    </row>
    <row r="60" spans="1:10" ht="13.5">
      <c r="A60" s="24" t="s">
        <v>240</v>
      </c>
      <c r="B60" s="25" t="s">
        <v>5</v>
      </c>
      <c r="C60" s="25" t="s">
        <v>5</v>
      </c>
      <c r="D60" s="25" t="s">
        <v>241</v>
      </c>
      <c r="E60" s="11">
        <v>131</v>
      </c>
      <c r="F60" s="13"/>
      <c r="G60" s="11">
        <v>131</v>
      </c>
      <c r="H60" s="13"/>
      <c r="I60" s="13"/>
      <c r="J60" s="13"/>
    </row>
    <row r="61" spans="1:10" ht="13.5">
      <c r="A61" s="24" t="s">
        <v>242</v>
      </c>
      <c r="B61" s="25" t="s">
        <v>5</v>
      </c>
      <c r="C61" s="25" t="s">
        <v>5</v>
      </c>
      <c r="D61" s="25" t="s">
        <v>243</v>
      </c>
      <c r="E61" s="11">
        <v>131</v>
      </c>
      <c r="F61" s="13"/>
      <c r="G61" s="11">
        <v>131</v>
      </c>
      <c r="H61" s="13"/>
      <c r="I61" s="13"/>
      <c r="J61" s="13"/>
    </row>
    <row r="62" spans="1:10" ht="13.5">
      <c r="A62" s="24" t="s">
        <v>244</v>
      </c>
      <c r="B62" s="25" t="s">
        <v>5</v>
      </c>
      <c r="C62" s="25" t="s">
        <v>5</v>
      </c>
      <c r="D62" s="25" t="s">
        <v>245</v>
      </c>
      <c r="E62" s="11">
        <v>131</v>
      </c>
      <c r="F62" s="13"/>
      <c r="G62" s="11">
        <v>131</v>
      </c>
      <c r="H62" s="13"/>
      <c r="I62" s="13"/>
      <c r="J62" s="13"/>
    </row>
    <row r="63" spans="1:10" ht="13.5">
      <c r="A63" s="24" t="s">
        <v>246</v>
      </c>
      <c r="B63" s="25" t="s">
        <v>5</v>
      </c>
      <c r="C63" s="25" t="s">
        <v>5</v>
      </c>
      <c r="D63" s="25" t="s">
        <v>247</v>
      </c>
      <c r="E63" s="11">
        <f>776.38+32.18</f>
        <v>808.56</v>
      </c>
      <c r="F63" s="13"/>
      <c r="G63" s="11">
        <f>776.38+32.18</f>
        <v>808.56</v>
      </c>
      <c r="H63" s="13"/>
      <c r="I63" s="13"/>
      <c r="J63" s="13"/>
    </row>
    <row r="64" spans="1:10" ht="13.5">
      <c r="A64" s="24" t="s">
        <v>248</v>
      </c>
      <c r="B64" s="25" t="s">
        <v>5</v>
      </c>
      <c r="C64" s="25" t="s">
        <v>5</v>
      </c>
      <c r="D64" s="25" t="s">
        <v>249</v>
      </c>
      <c r="E64" s="11">
        <f>776.38+32.18</f>
        <v>808.56</v>
      </c>
      <c r="F64" s="13"/>
      <c r="G64" s="11">
        <f>776.38+32.18</f>
        <v>808.56</v>
      </c>
      <c r="H64" s="13"/>
      <c r="I64" s="13"/>
      <c r="J64" s="13"/>
    </row>
    <row r="65" spans="1:10" ht="13.5">
      <c r="A65" s="24" t="s">
        <v>250</v>
      </c>
      <c r="B65" s="25" t="s">
        <v>5</v>
      </c>
      <c r="C65" s="25" t="s">
        <v>5</v>
      </c>
      <c r="D65" s="25" t="s">
        <v>251</v>
      </c>
      <c r="E65" s="11">
        <v>776.38</v>
      </c>
      <c r="F65" s="13"/>
      <c r="G65" s="11">
        <v>776.38</v>
      </c>
      <c r="H65" s="13"/>
      <c r="I65" s="13"/>
      <c r="J65" s="13"/>
    </row>
    <row r="66" spans="1:10" ht="13.5">
      <c r="A66" s="24" t="s">
        <v>254</v>
      </c>
      <c r="B66" s="25" t="s">
        <v>5</v>
      </c>
      <c r="C66" s="25" t="s">
        <v>5</v>
      </c>
      <c r="D66" s="25" t="s">
        <v>255</v>
      </c>
      <c r="E66" s="11">
        <v>32.18</v>
      </c>
      <c r="F66" s="13"/>
      <c r="G66" s="11">
        <v>32.18</v>
      </c>
      <c r="H66" s="13"/>
      <c r="I66" s="13"/>
      <c r="J66" s="13"/>
    </row>
    <row r="67" spans="1:10" ht="13.5">
      <c r="A67" s="24" t="s">
        <v>267</v>
      </c>
      <c r="B67" s="25" t="s">
        <v>5</v>
      </c>
      <c r="C67" s="25" t="s">
        <v>5</v>
      </c>
      <c r="D67" s="25" t="s">
        <v>5</v>
      </c>
      <c r="E67" s="25" t="s">
        <v>5</v>
      </c>
      <c r="F67" s="25" t="s">
        <v>5</v>
      </c>
      <c r="G67" s="25" t="s">
        <v>5</v>
      </c>
      <c r="H67" s="25" t="s">
        <v>5</v>
      </c>
      <c r="I67" s="25" t="s">
        <v>5</v>
      </c>
      <c r="J67" s="25" t="s">
        <v>5</v>
      </c>
    </row>
  </sheetData>
  <sheetProtection/>
  <mergeCells count="7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J67"/>
    <mergeCell ref="A8:A9"/>
    <mergeCell ref="B8:B9"/>
    <mergeCell ref="C8:C9"/>
    <mergeCell ref="D5:D7"/>
    <mergeCell ref="E4:E7"/>
    <mergeCell ref="F4:F7"/>
    <mergeCell ref="G4:G7"/>
    <mergeCell ref="H4:H7"/>
    <mergeCell ref="I4:I7"/>
    <mergeCell ref="J4:J7"/>
    <mergeCell ref="A5:C7"/>
  </mergeCells>
  <printOptions/>
  <pageMargins left="0.31" right="0.17" top="0.75" bottom="0.75"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K34" sqref="K34"/>
    </sheetView>
  </sheetViews>
  <sheetFormatPr defaultColWidth="9.140625" defaultRowHeight="12.75"/>
  <cols>
    <col min="1" max="1" width="32.421875" style="0" customWidth="1"/>
    <col min="2" max="2" width="6.28125" style="0" customWidth="1"/>
    <col min="3" max="3" width="12.8515625" style="0" customWidth="1"/>
    <col min="4" max="4" width="35.57421875" style="0" customWidth="1"/>
    <col min="5" max="5" width="6.7109375" style="0" customWidth="1"/>
    <col min="6" max="6" width="12.140625" style="0" customWidth="1"/>
    <col min="7" max="7" width="13.7109375" style="0" customWidth="1"/>
    <col min="8" max="8" width="14.00390625" style="0" customWidth="1"/>
  </cols>
  <sheetData>
    <row r="1" spans="1:8" ht="27">
      <c r="A1" s="1" t="s">
        <v>268</v>
      </c>
      <c r="B1" s="1"/>
      <c r="C1" s="1"/>
      <c r="D1" s="1"/>
      <c r="E1" s="1"/>
      <c r="F1" s="1"/>
      <c r="G1" s="1"/>
      <c r="H1" s="1"/>
    </row>
    <row r="2" ht="14.25">
      <c r="H2" s="26" t="s">
        <v>269</v>
      </c>
    </row>
    <row r="3" spans="1:8" ht="14.25">
      <c r="A3" s="18" t="s">
        <v>2</v>
      </c>
      <c r="H3" s="26" t="s">
        <v>3</v>
      </c>
    </row>
    <row r="4" spans="1:8" ht="13.5">
      <c r="A4" s="4" t="s">
        <v>270</v>
      </c>
      <c r="B4" s="5" t="s">
        <v>5</v>
      </c>
      <c r="C4" s="5" t="s">
        <v>5</v>
      </c>
      <c r="D4" s="5" t="s">
        <v>271</v>
      </c>
      <c r="E4" s="5" t="s">
        <v>5</v>
      </c>
      <c r="F4" s="5" t="s">
        <v>5</v>
      </c>
      <c r="G4" s="5" t="s">
        <v>5</v>
      </c>
      <c r="H4" s="5" t="s">
        <v>5</v>
      </c>
    </row>
    <row r="5" spans="1:8" ht="12.75">
      <c r="A5" s="41" t="s">
        <v>272</v>
      </c>
      <c r="B5" s="42" t="s">
        <v>8</v>
      </c>
      <c r="C5" s="42" t="s">
        <v>273</v>
      </c>
      <c r="D5" s="42" t="s">
        <v>274</v>
      </c>
      <c r="E5" s="42" t="s">
        <v>8</v>
      </c>
      <c r="F5" s="7" t="s">
        <v>139</v>
      </c>
      <c r="G5" s="42" t="s">
        <v>275</v>
      </c>
      <c r="H5" s="42" t="s">
        <v>276</v>
      </c>
    </row>
    <row r="6" spans="1:8" ht="21" customHeight="1">
      <c r="A6" s="41" t="s">
        <v>5</v>
      </c>
      <c r="B6" s="42" t="s">
        <v>5</v>
      </c>
      <c r="C6" s="42" t="s">
        <v>5</v>
      </c>
      <c r="D6" s="42" t="s">
        <v>5</v>
      </c>
      <c r="E6" s="42" t="s">
        <v>5</v>
      </c>
      <c r="F6" s="7" t="s">
        <v>135</v>
      </c>
      <c r="G6" s="42" t="s">
        <v>275</v>
      </c>
      <c r="H6" s="42" t="s">
        <v>5</v>
      </c>
    </row>
    <row r="7" spans="1:8" ht="13.5">
      <c r="A7" s="6" t="s">
        <v>277</v>
      </c>
      <c r="B7" s="7" t="s">
        <v>5</v>
      </c>
      <c r="C7" s="7" t="s">
        <v>12</v>
      </c>
      <c r="D7" s="7" t="s">
        <v>277</v>
      </c>
      <c r="E7" s="7" t="s">
        <v>5</v>
      </c>
      <c r="F7" s="7" t="s">
        <v>13</v>
      </c>
      <c r="G7" s="7" t="s">
        <v>21</v>
      </c>
      <c r="H7" s="7" t="s">
        <v>25</v>
      </c>
    </row>
    <row r="8" spans="1:8" ht="13.5">
      <c r="A8" s="8" t="s">
        <v>278</v>
      </c>
      <c r="B8" s="7" t="s">
        <v>12</v>
      </c>
      <c r="C8" s="11">
        <v>12240.8</v>
      </c>
      <c r="D8" s="34" t="s">
        <v>15</v>
      </c>
      <c r="E8" s="7" t="s">
        <v>109</v>
      </c>
      <c r="F8" s="13"/>
      <c r="G8" s="13"/>
      <c r="H8" s="13"/>
    </row>
    <row r="9" spans="1:8" ht="13.5">
      <c r="A9" s="8" t="s">
        <v>279</v>
      </c>
      <c r="B9" s="7" t="s">
        <v>13</v>
      </c>
      <c r="C9" s="11">
        <f>715.89+32.18</f>
        <v>748.0699999999999</v>
      </c>
      <c r="D9" s="34" t="s">
        <v>18</v>
      </c>
      <c r="E9" s="7" t="s">
        <v>112</v>
      </c>
      <c r="F9" s="13"/>
      <c r="G9" s="13"/>
      <c r="H9" s="13"/>
    </row>
    <row r="10" spans="1:8" ht="13.5">
      <c r="A10" s="8" t="s">
        <v>5</v>
      </c>
      <c r="B10" s="7" t="s">
        <v>21</v>
      </c>
      <c r="C10" s="13"/>
      <c r="D10" s="34" t="s">
        <v>22</v>
      </c>
      <c r="E10" s="7" t="s">
        <v>115</v>
      </c>
      <c r="F10" s="13"/>
      <c r="G10" s="13"/>
      <c r="H10" s="13"/>
    </row>
    <row r="11" spans="1:8" ht="13.5">
      <c r="A11" s="8" t="s">
        <v>5</v>
      </c>
      <c r="B11" s="7" t="s">
        <v>25</v>
      </c>
      <c r="C11" s="13"/>
      <c r="D11" s="34" t="s">
        <v>26</v>
      </c>
      <c r="E11" s="7" t="s">
        <v>117</v>
      </c>
      <c r="F11" s="13"/>
      <c r="G11" s="13"/>
      <c r="H11" s="13"/>
    </row>
    <row r="12" spans="1:8" ht="13.5">
      <c r="A12" s="8" t="s">
        <v>5</v>
      </c>
      <c r="B12" s="7" t="s">
        <v>29</v>
      </c>
      <c r="C12" s="13"/>
      <c r="D12" s="34" t="s">
        <v>30</v>
      </c>
      <c r="E12" s="7" t="s">
        <v>119</v>
      </c>
      <c r="F12" s="13"/>
      <c r="G12" s="13"/>
      <c r="H12" s="13"/>
    </row>
    <row r="13" spans="1:8" ht="13.5">
      <c r="A13" s="8" t="s">
        <v>5</v>
      </c>
      <c r="B13" s="7" t="s">
        <v>33</v>
      </c>
      <c r="C13" s="13"/>
      <c r="D13" s="34" t="s">
        <v>34</v>
      </c>
      <c r="E13" s="7" t="s">
        <v>122</v>
      </c>
      <c r="F13" s="13"/>
      <c r="G13" s="13"/>
      <c r="H13" s="13"/>
    </row>
    <row r="14" spans="1:8" ht="13.5">
      <c r="A14" s="8" t="s">
        <v>5</v>
      </c>
      <c r="B14" s="7" t="s">
        <v>37</v>
      </c>
      <c r="C14" s="13"/>
      <c r="D14" s="34" t="s">
        <v>38</v>
      </c>
      <c r="E14" s="7" t="s">
        <v>16</v>
      </c>
      <c r="F14" s="43"/>
      <c r="G14" s="43"/>
      <c r="H14" s="13"/>
    </row>
    <row r="15" spans="1:8" ht="13.5">
      <c r="A15" s="8" t="s">
        <v>5</v>
      </c>
      <c r="B15" s="7" t="s">
        <v>40</v>
      </c>
      <c r="C15" s="13"/>
      <c r="D15" s="34" t="s">
        <v>41</v>
      </c>
      <c r="E15" s="7" t="s">
        <v>19</v>
      </c>
      <c r="F15" s="35">
        <v>12295.93</v>
      </c>
      <c r="G15" s="35">
        <v>12295.93</v>
      </c>
      <c r="H15" s="13"/>
    </row>
    <row r="16" spans="1:8" ht="13.5">
      <c r="A16" s="8" t="s">
        <v>5</v>
      </c>
      <c r="B16" s="7" t="s">
        <v>43</v>
      </c>
      <c r="C16" s="13"/>
      <c r="D16" s="34" t="s">
        <v>44</v>
      </c>
      <c r="E16" s="7" t="s">
        <v>23</v>
      </c>
      <c r="F16" s="35">
        <f>98.34+122.97</f>
        <v>221.31</v>
      </c>
      <c r="G16" s="35">
        <f>98.34+122.97</f>
        <v>221.31</v>
      </c>
      <c r="H16" s="13"/>
    </row>
    <row r="17" spans="1:8" ht="13.5">
      <c r="A17" s="8" t="s">
        <v>5</v>
      </c>
      <c r="B17" s="7" t="s">
        <v>46</v>
      </c>
      <c r="C17" s="13"/>
      <c r="D17" s="34" t="s">
        <v>47</v>
      </c>
      <c r="E17" s="7" t="s">
        <v>27</v>
      </c>
      <c r="F17" s="43"/>
      <c r="G17" s="43"/>
      <c r="H17" s="13"/>
    </row>
    <row r="18" spans="1:8" ht="13.5">
      <c r="A18" s="8" t="s">
        <v>5</v>
      </c>
      <c r="B18" s="7" t="s">
        <v>49</v>
      </c>
      <c r="C18" s="13"/>
      <c r="D18" s="34" t="s">
        <v>50</v>
      </c>
      <c r="E18" s="7" t="s">
        <v>31</v>
      </c>
      <c r="F18" s="43"/>
      <c r="G18" s="43"/>
      <c r="H18" s="13"/>
    </row>
    <row r="19" spans="1:8" ht="13.5">
      <c r="A19" s="8" t="s">
        <v>5</v>
      </c>
      <c r="B19" s="7" t="s">
        <v>52</v>
      </c>
      <c r="C19" s="13"/>
      <c r="D19" s="34" t="s">
        <v>53</v>
      </c>
      <c r="E19" s="7" t="s">
        <v>35</v>
      </c>
      <c r="F19" s="43"/>
      <c r="G19" s="43"/>
      <c r="H19" s="13"/>
    </row>
    <row r="20" spans="1:8" ht="13.5">
      <c r="A20" s="8" t="s">
        <v>5</v>
      </c>
      <c r="B20" s="7" t="s">
        <v>55</v>
      </c>
      <c r="C20" s="13"/>
      <c r="D20" s="34" t="s">
        <v>56</v>
      </c>
      <c r="E20" s="7" t="s">
        <v>39</v>
      </c>
      <c r="F20" s="43"/>
      <c r="G20" s="43"/>
      <c r="H20" s="13"/>
    </row>
    <row r="21" spans="1:8" ht="13.5">
      <c r="A21" s="8" t="s">
        <v>5</v>
      </c>
      <c r="B21" s="7" t="s">
        <v>58</v>
      </c>
      <c r="C21" s="13"/>
      <c r="D21" s="34" t="s">
        <v>59</v>
      </c>
      <c r="E21" s="7" t="s">
        <v>42</v>
      </c>
      <c r="F21" s="43"/>
      <c r="G21" s="43"/>
      <c r="H21" s="13"/>
    </row>
    <row r="22" spans="1:8" ht="13.5">
      <c r="A22" s="8" t="s">
        <v>5</v>
      </c>
      <c r="B22" s="7" t="s">
        <v>61</v>
      </c>
      <c r="C22" s="13"/>
      <c r="D22" s="34" t="s">
        <v>62</v>
      </c>
      <c r="E22" s="7" t="s">
        <v>45</v>
      </c>
      <c r="F22" s="43"/>
      <c r="G22" s="43"/>
      <c r="H22" s="13"/>
    </row>
    <row r="23" spans="1:8" ht="13.5">
      <c r="A23" s="8" t="s">
        <v>5</v>
      </c>
      <c r="B23" s="7" t="s">
        <v>64</v>
      </c>
      <c r="C23" s="13"/>
      <c r="D23" s="34" t="s">
        <v>65</v>
      </c>
      <c r="E23" s="7" t="s">
        <v>48</v>
      </c>
      <c r="F23" s="43"/>
      <c r="G23" s="43"/>
      <c r="H23" s="13"/>
    </row>
    <row r="24" spans="1:8" ht="13.5">
      <c r="A24" s="8" t="s">
        <v>5</v>
      </c>
      <c r="B24" s="7" t="s">
        <v>67</v>
      </c>
      <c r="C24" s="13"/>
      <c r="D24" s="34" t="s">
        <v>68</v>
      </c>
      <c r="E24" s="7" t="s">
        <v>51</v>
      </c>
      <c r="F24" s="43"/>
      <c r="G24" s="43"/>
      <c r="H24" s="13"/>
    </row>
    <row r="25" spans="1:8" ht="13.5">
      <c r="A25" s="8" t="s">
        <v>5</v>
      </c>
      <c r="B25" s="7" t="s">
        <v>70</v>
      </c>
      <c r="C25" s="13"/>
      <c r="D25" s="34" t="s">
        <v>71</v>
      </c>
      <c r="E25" s="7" t="s">
        <v>54</v>
      </c>
      <c r="F25" s="43"/>
      <c r="G25" s="43"/>
      <c r="H25" s="13"/>
    </row>
    <row r="26" spans="1:8" ht="13.5">
      <c r="A26" s="8" t="s">
        <v>5</v>
      </c>
      <c r="B26" s="7" t="s">
        <v>73</v>
      </c>
      <c r="C26" s="13"/>
      <c r="D26" s="34" t="s">
        <v>74</v>
      </c>
      <c r="E26" s="7" t="s">
        <v>57</v>
      </c>
      <c r="F26" s="43"/>
      <c r="G26" s="43"/>
      <c r="H26" s="13"/>
    </row>
    <row r="27" spans="1:8" ht="13.5">
      <c r="A27" s="8" t="s">
        <v>5</v>
      </c>
      <c r="B27" s="7" t="s">
        <v>76</v>
      </c>
      <c r="C27" s="13"/>
      <c r="D27" s="34" t="s">
        <v>77</v>
      </c>
      <c r="E27" s="7" t="s">
        <v>60</v>
      </c>
      <c r="F27" s="43"/>
      <c r="G27" s="43"/>
      <c r="H27" s="13"/>
    </row>
    <row r="28" spans="1:8" ht="13.5">
      <c r="A28" s="8" t="s">
        <v>5</v>
      </c>
      <c r="B28" s="7" t="s">
        <v>79</v>
      </c>
      <c r="C28" s="13"/>
      <c r="D28" s="34" t="s">
        <v>80</v>
      </c>
      <c r="E28" s="7" t="s">
        <v>63</v>
      </c>
      <c r="F28" s="35">
        <f>766.38+32.18</f>
        <v>798.56</v>
      </c>
      <c r="G28" s="43"/>
      <c r="H28" s="11">
        <f>766.38+32.18</f>
        <v>798.56</v>
      </c>
    </row>
    <row r="29" spans="1:8" ht="13.5">
      <c r="A29" s="8" t="s">
        <v>5</v>
      </c>
      <c r="B29" s="7" t="s">
        <v>82</v>
      </c>
      <c r="C29" s="13"/>
      <c r="D29" s="34" t="s">
        <v>83</v>
      </c>
      <c r="E29" s="7" t="s">
        <v>66</v>
      </c>
      <c r="F29" s="43"/>
      <c r="G29" s="43"/>
      <c r="H29" s="13"/>
    </row>
    <row r="30" spans="1:8" ht="13.5">
      <c r="A30" s="8" t="s">
        <v>5</v>
      </c>
      <c r="B30" s="7" t="s">
        <v>85</v>
      </c>
      <c r="C30" s="13"/>
      <c r="D30" s="34" t="s">
        <v>86</v>
      </c>
      <c r="E30" s="7" t="s">
        <v>69</v>
      </c>
      <c r="F30" s="43"/>
      <c r="G30" s="43"/>
      <c r="H30" s="13"/>
    </row>
    <row r="31" spans="1:8" ht="13.5">
      <c r="A31" s="44" t="s">
        <v>88</v>
      </c>
      <c r="B31" s="7" t="s">
        <v>89</v>
      </c>
      <c r="C31" s="11">
        <v>12988.87</v>
      </c>
      <c r="D31" s="45" t="s">
        <v>90</v>
      </c>
      <c r="E31" s="7" t="s">
        <v>72</v>
      </c>
      <c r="F31" s="35">
        <v>13315.8</v>
      </c>
      <c r="G31" s="35">
        <v>12517.24</v>
      </c>
      <c r="H31" s="11">
        <f>766.38+32.18</f>
        <v>798.56</v>
      </c>
    </row>
    <row r="32" spans="1:8" ht="13.5">
      <c r="A32" s="8" t="s">
        <v>280</v>
      </c>
      <c r="B32" s="7" t="s">
        <v>93</v>
      </c>
      <c r="C32" s="11">
        <v>4953.92</v>
      </c>
      <c r="D32" s="46" t="s">
        <v>281</v>
      </c>
      <c r="E32" s="7" t="s">
        <v>75</v>
      </c>
      <c r="F32" s="35">
        <f>3558.68+71.98+1.74+4.73+18.14+31.96+5.6+149.84+784.32</f>
        <v>4626.99</v>
      </c>
      <c r="G32" s="35">
        <f>1793.99+71.98+1.74+4.73+18.14+31.96+5.6+149.84+784.32</f>
        <v>2862.3</v>
      </c>
      <c r="H32" s="11">
        <v>1764.69</v>
      </c>
    </row>
    <row r="33" spans="1:8" ht="13.5">
      <c r="A33" s="8" t="s">
        <v>278</v>
      </c>
      <c r="B33" s="7" t="s">
        <v>97</v>
      </c>
      <c r="C33" s="11">
        <f>1398.7+60.94+2.64+2.61+1.07+45.54+9.65+167.14+1450.45</f>
        <v>3138.74</v>
      </c>
      <c r="D33" s="46" t="s">
        <v>5</v>
      </c>
      <c r="E33" s="7" t="s">
        <v>78</v>
      </c>
      <c r="F33" s="43"/>
      <c r="G33" s="43"/>
      <c r="H33" s="13"/>
    </row>
    <row r="34" spans="1:8" ht="13.5">
      <c r="A34" s="8" t="s">
        <v>279</v>
      </c>
      <c r="B34" s="7" t="s">
        <v>101</v>
      </c>
      <c r="C34" s="11">
        <v>1815.18</v>
      </c>
      <c r="D34" s="46" t="s">
        <v>5</v>
      </c>
      <c r="E34" s="7" t="s">
        <v>81</v>
      </c>
      <c r="F34" s="43"/>
      <c r="G34" s="43"/>
      <c r="H34" s="13"/>
    </row>
    <row r="35" spans="1:8" ht="13.5">
      <c r="A35" s="44" t="s">
        <v>121</v>
      </c>
      <c r="B35" s="7" t="s">
        <v>105</v>
      </c>
      <c r="C35" s="11">
        <f>9981.24+483.11+50.2+150.64+124.75+458.04+67.73+497.6+133.07+1020.41+4976</f>
        <v>17942.79</v>
      </c>
      <c r="D35" s="45" t="s">
        <v>121</v>
      </c>
      <c r="E35" s="7" t="s">
        <v>84</v>
      </c>
      <c r="F35" s="35">
        <f>9981.24+483.11+50.2+150.64+124.75+458.04+67.73+497.6+133.07+1020.41+4976</f>
        <v>17942.79</v>
      </c>
      <c r="G35" s="35">
        <v>15379.54</v>
      </c>
      <c r="H35" s="11">
        <f>2531.07+32.18</f>
        <v>2563.25</v>
      </c>
    </row>
    <row r="36" spans="1:8" ht="16.5" customHeight="1">
      <c r="A36" s="47" t="s">
        <v>282</v>
      </c>
      <c r="B36" s="48" t="s">
        <v>5</v>
      </c>
      <c r="C36" s="48" t="s">
        <v>5</v>
      </c>
      <c r="D36" s="48" t="s">
        <v>5</v>
      </c>
      <c r="E36" s="48" t="s">
        <v>5</v>
      </c>
      <c r="F36" s="48" t="s">
        <v>5</v>
      </c>
      <c r="G36" s="48" t="s">
        <v>5</v>
      </c>
      <c r="H36" s="48" t="s">
        <v>5</v>
      </c>
    </row>
  </sheetData>
  <sheetProtection/>
  <mergeCells count="12">
    <mergeCell ref="A1:H1"/>
    <mergeCell ref="A4:C4"/>
    <mergeCell ref="D4:H4"/>
    <mergeCell ref="A36:H36"/>
    <mergeCell ref="A5:A6"/>
    <mergeCell ref="B5:B6"/>
    <mergeCell ref="C5:C6"/>
    <mergeCell ref="D5:D6"/>
    <mergeCell ref="E5:E6"/>
    <mergeCell ref="F5:F6"/>
    <mergeCell ref="G5:G6"/>
    <mergeCell ref="H5:H6"/>
  </mergeCells>
  <printOptions/>
  <pageMargins left="0.71" right="0.71" top="0.38" bottom="0.75" header="0.17" footer="0.31"/>
  <pageSetup orientation="landscape" paperSize="9"/>
</worksheet>
</file>

<file path=xl/worksheets/sheet5.xml><?xml version="1.0" encoding="utf-8"?>
<worksheet xmlns="http://schemas.openxmlformats.org/spreadsheetml/2006/main" xmlns:r="http://schemas.openxmlformats.org/officeDocument/2006/relationships">
  <dimension ref="A1:Q63"/>
  <sheetViews>
    <sheetView workbookViewId="0" topLeftCell="C1">
      <selection activeCell="J15" sqref="J15"/>
    </sheetView>
  </sheetViews>
  <sheetFormatPr defaultColWidth="9.140625" defaultRowHeight="12.75"/>
  <cols>
    <col min="1" max="3" width="3.140625" style="0" customWidth="1"/>
    <col min="4" max="4" width="25.8515625" style="0" customWidth="1"/>
    <col min="5" max="5" width="10.421875" style="0" customWidth="1"/>
    <col min="6" max="6" width="9.421875" style="0" customWidth="1"/>
    <col min="7" max="7" width="11.421875" style="0" customWidth="1"/>
    <col min="8" max="8" width="11.57421875" style="0" customWidth="1"/>
    <col min="9" max="9" width="10.7109375" style="0" customWidth="1"/>
    <col min="10" max="11" width="11.57421875" style="0" customWidth="1"/>
    <col min="12" max="12" width="10.28125" style="0" customWidth="1"/>
    <col min="13" max="13" width="11.7109375" style="0" customWidth="1"/>
    <col min="14" max="14" width="11.57421875" style="0" customWidth="1"/>
    <col min="15" max="15" width="9.28125" style="0" customWidth="1"/>
    <col min="16" max="16" width="13.140625" style="0" customWidth="1"/>
    <col min="17" max="17" width="16.00390625" style="0" customWidth="1"/>
    <col min="18" max="18" width="9.7109375" style="0" customWidth="1"/>
  </cols>
  <sheetData>
    <row r="1" ht="27">
      <c r="J1" s="1" t="s">
        <v>283</v>
      </c>
    </row>
    <row r="2" ht="14.25">
      <c r="Q2" s="26" t="s">
        <v>284</v>
      </c>
    </row>
    <row r="3" spans="1:17" ht="14.25">
      <c r="A3" s="18" t="s">
        <v>2</v>
      </c>
      <c r="Q3" s="26" t="s">
        <v>3</v>
      </c>
    </row>
    <row r="4" spans="1:17" ht="19.5" customHeight="1">
      <c r="A4" s="19" t="s">
        <v>7</v>
      </c>
      <c r="B4" s="20" t="s">
        <v>5</v>
      </c>
      <c r="C4" s="20" t="s">
        <v>5</v>
      </c>
      <c r="D4" s="20" t="s">
        <v>5</v>
      </c>
      <c r="E4" s="20" t="s">
        <v>96</v>
      </c>
      <c r="F4" s="20" t="s">
        <v>5</v>
      </c>
      <c r="G4" s="20" t="s">
        <v>5</v>
      </c>
      <c r="H4" s="20" t="s">
        <v>285</v>
      </c>
      <c r="I4" s="20" t="s">
        <v>5</v>
      </c>
      <c r="J4" s="20" t="s">
        <v>5</v>
      </c>
      <c r="K4" s="20" t="s">
        <v>286</v>
      </c>
      <c r="L4" s="20" t="s">
        <v>5</v>
      </c>
      <c r="M4" s="20" t="s">
        <v>5</v>
      </c>
      <c r="N4" s="20" t="s">
        <v>113</v>
      </c>
      <c r="O4" s="20" t="s">
        <v>5</v>
      </c>
      <c r="P4" s="38" t="s">
        <v>5</v>
      </c>
      <c r="Q4" s="27" t="s">
        <v>5</v>
      </c>
    </row>
    <row r="5" spans="1:17" ht="21.75" customHeight="1">
      <c r="A5" s="21" t="s">
        <v>133</v>
      </c>
      <c r="B5" s="22" t="s">
        <v>5</v>
      </c>
      <c r="C5" s="22" t="s">
        <v>5</v>
      </c>
      <c r="D5" s="22" t="s">
        <v>134</v>
      </c>
      <c r="E5" s="22" t="s">
        <v>139</v>
      </c>
      <c r="F5" s="22" t="s">
        <v>287</v>
      </c>
      <c r="G5" s="22" t="s">
        <v>288</v>
      </c>
      <c r="H5" s="22" t="s">
        <v>139</v>
      </c>
      <c r="I5" s="22" t="s">
        <v>259</v>
      </c>
      <c r="J5" s="22" t="s">
        <v>260</v>
      </c>
      <c r="K5" s="22" t="s">
        <v>139</v>
      </c>
      <c r="L5" s="22" t="s">
        <v>259</v>
      </c>
      <c r="M5" s="22" t="s">
        <v>260</v>
      </c>
      <c r="N5" s="22" t="s">
        <v>139</v>
      </c>
      <c r="O5" s="22" t="s">
        <v>287</v>
      </c>
      <c r="P5" s="22" t="s">
        <v>288</v>
      </c>
      <c r="Q5" s="22" t="s">
        <v>5</v>
      </c>
    </row>
    <row r="6" spans="1:17" ht="13.5" customHeight="1">
      <c r="A6" s="21" t="s">
        <v>5</v>
      </c>
      <c r="B6" s="22" t="s">
        <v>5</v>
      </c>
      <c r="C6" s="22" t="s">
        <v>5</v>
      </c>
      <c r="D6" s="22" t="s">
        <v>5</v>
      </c>
      <c r="E6" s="22" t="s">
        <v>5</v>
      </c>
      <c r="F6" s="22" t="s">
        <v>5</v>
      </c>
      <c r="G6" s="22" t="s">
        <v>135</v>
      </c>
      <c r="H6" s="22" t="s">
        <v>5</v>
      </c>
      <c r="I6" s="22" t="s">
        <v>5</v>
      </c>
      <c r="J6" s="22" t="s">
        <v>135</v>
      </c>
      <c r="K6" s="22" t="s">
        <v>5</v>
      </c>
      <c r="L6" s="22" t="s">
        <v>5</v>
      </c>
      <c r="M6" s="22" t="s">
        <v>135</v>
      </c>
      <c r="N6" s="22" t="s">
        <v>5</v>
      </c>
      <c r="O6" s="22" t="s">
        <v>5</v>
      </c>
      <c r="P6" s="22" t="s">
        <v>289</v>
      </c>
      <c r="Q6" s="28" t="s">
        <v>290</v>
      </c>
    </row>
    <row r="7" spans="1:17"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8" t="s">
        <v>5</v>
      </c>
    </row>
    <row r="8" spans="1:17" ht="15" customHeight="1">
      <c r="A8" s="21" t="s">
        <v>136</v>
      </c>
      <c r="B8" s="22" t="s">
        <v>137</v>
      </c>
      <c r="C8" s="22" t="s">
        <v>138</v>
      </c>
      <c r="D8" s="22" t="s">
        <v>11</v>
      </c>
      <c r="E8" s="23" t="s">
        <v>12</v>
      </c>
      <c r="F8" s="23" t="s">
        <v>13</v>
      </c>
      <c r="G8" s="23" t="s">
        <v>21</v>
      </c>
      <c r="H8" s="23" t="s">
        <v>25</v>
      </c>
      <c r="I8" s="23" t="s">
        <v>29</v>
      </c>
      <c r="J8" s="23" t="s">
        <v>33</v>
      </c>
      <c r="K8" s="23" t="s">
        <v>37</v>
      </c>
      <c r="L8" s="23" t="s">
        <v>40</v>
      </c>
      <c r="M8" s="23" t="s">
        <v>43</v>
      </c>
      <c r="N8" s="23" t="s">
        <v>46</v>
      </c>
      <c r="O8" s="23" t="s">
        <v>49</v>
      </c>
      <c r="P8" s="23" t="s">
        <v>52</v>
      </c>
      <c r="Q8" s="29" t="s">
        <v>55</v>
      </c>
    </row>
    <row r="9" spans="1:17" ht="15" customHeight="1">
      <c r="A9" s="21" t="s">
        <v>5</v>
      </c>
      <c r="B9" s="22" t="s">
        <v>5</v>
      </c>
      <c r="C9" s="22" t="s">
        <v>5</v>
      </c>
      <c r="D9" s="22" t="s">
        <v>139</v>
      </c>
      <c r="E9" s="35">
        <f>E10+E55+E60</f>
        <v>3138.74</v>
      </c>
      <c r="F9" s="35">
        <f>F11+F25+F30</f>
        <v>124.79</v>
      </c>
      <c r="G9" s="35">
        <f>G10+G55+G61</f>
        <v>3013.95</v>
      </c>
      <c r="H9" s="35">
        <v>12240.8</v>
      </c>
      <c r="I9" s="35">
        <v>1838.71</v>
      </c>
      <c r="J9" s="35">
        <f aca="true" t="shared" si="0" ref="J9:M9">J10+J55</f>
        <v>10402.09</v>
      </c>
      <c r="K9" s="35">
        <f t="shared" si="0"/>
        <v>12517.230000000001</v>
      </c>
      <c r="L9" s="35">
        <v>1888.75</v>
      </c>
      <c r="M9" s="35">
        <f t="shared" si="0"/>
        <v>10628.490000000002</v>
      </c>
      <c r="N9" s="35">
        <f>N10+N55+N60</f>
        <v>2862.2999999999997</v>
      </c>
      <c r="O9" s="35">
        <v>74.75</v>
      </c>
      <c r="P9" s="35">
        <f aca="true" t="shared" si="1" ref="P9:P16">G9+J9-M9</f>
        <v>2787.5499999999993</v>
      </c>
      <c r="Q9" s="40"/>
    </row>
    <row r="10" spans="1:17" ht="15" customHeight="1">
      <c r="A10" s="24" t="s">
        <v>140</v>
      </c>
      <c r="B10" s="25" t="s">
        <v>5</v>
      </c>
      <c r="C10" s="25" t="s">
        <v>5</v>
      </c>
      <c r="D10" s="25" t="s">
        <v>141</v>
      </c>
      <c r="E10" s="11">
        <f>E11+E19+E25+E30+E37+E41+E44+E47+E50+E53</f>
        <v>2914.9399999999996</v>
      </c>
      <c r="F10" s="11">
        <v>124.79</v>
      </c>
      <c r="G10" s="11">
        <f>G11+G19+G25+G30+G37+G41+G44+G47+G50+G53</f>
        <v>2790.1499999999996</v>
      </c>
      <c r="H10" s="11">
        <v>11792.64</v>
      </c>
      <c r="I10" s="11">
        <f>I11+I25+I30+I44</f>
        <v>1838.71</v>
      </c>
      <c r="J10" s="11">
        <f aca="true" t="shared" si="2" ref="J10:M10">J11+J19+J25+J30+J35+J37+J41+J44+J47+J50+J53</f>
        <v>9953.93</v>
      </c>
      <c r="K10" s="11">
        <f t="shared" si="2"/>
        <v>12295.920000000002</v>
      </c>
      <c r="L10" s="11">
        <v>1888.75</v>
      </c>
      <c r="M10" s="11">
        <f t="shared" si="2"/>
        <v>10407.180000000002</v>
      </c>
      <c r="N10" s="11">
        <f>N11+N19+N25+N30+N37+N41+N44+N47+N50</f>
        <v>2411.6499999999996</v>
      </c>
      <c r="O10" s="11">
        <f>O14+O17+O31+O32+O33+O34+O44</f>
        <v>74.75</v>
      </c>
      <c r="P10" s="11">
        <f t="shared" si="1"/>
        <v>2336.899999999998</v>
      </c>
      <c r="Q10" s="40"/>
    </row>
    <row r="11" spans="1:17" ht="15" customHeight="1">
      <c r="A11" s="24" t="s">
        <v>142</v>
      </c>
      <c r="B11" s="25" t="s">
        <v>5</v>
      </c>
      <c r="C11" s="25" t="s">
        <v>5</v>
      </c>
      <c r="D11" s="25" t="s">
        <v>143</v>
      </c>
      <c r="E11" s="11">
        <v>519.34</v>
      </c>
      <c r="F11" s="11">
        <v>101.15</v>
      </c>
      <c r="G11" s="11">
        <v>418.19</v>
      </c>
      <c r="H11" s="11">
        <v>1815.65</v>
      </c>
      <c r="I11" s="11">
        <v>778.84</v>
      </c>
      <c r="J11" s="11">
        <v>1036.81</v>
      </c>
      <c r="K11" s="11">
        <v>1681.86</v>
      </c>
      <c r="L11" s="11">
        <v>842.61</v>
      </c>
      <c r="M11" s="11">
        <v>839.26</v>
      </c>
      <c r="N11" s="11">
        <f>O11+P11</f>
        <v>653.12</v>
      </c>
      <c r="O11" s="11">
        <f>F11+I11-L11</f>
        <v>37.379999999999995</v>
      </c>
      <c r="P11" s="11">
        <v>615.74</v>
      </c>
      <c r="Q11" s="30" t="s">
        <v>5</v>
      </c>
    </row>
    <row r="12" spans="1:17" ht="15" customHeight="1">
      <c r="A12" s="24" t="s">
        <v>144</v>
      </c>
      <c r="B12" s="25" t="s">
        <v>5</v>
      </c>
      <c r="C12" s="25" t="s">
        <v>5</v>
      </c>
      <c r="D12" s="25" t="s">
        <v>145</v>
      </c>
      <c r="E12" s="11">
        <v>100.7</v>
      </c>
      <c r="F12" s="11">
        <v>100.7</v>
      </c>
      <c r="G12" s="13" t="s">
        <v>5</v>
      </c>
      <c r="H12" s="11">
        <v>573.86</v>
      </c>
      <c r="I12" s="11">
        <v>573.86</v>
      </c>
      <c r="J12" s="13" t="s">
        <v>5</v>
      </c>
      <c r="K12" s="11">
        <v>674.56</v>
      </c>
      <c r="L12" s="11">
        <v>674.56</v>
      </c>
      <c r="M12" s="13" t="s">
        <v>5</v>
      </c>
      <c r="N12" s="13" t="s">
        <v>5</v>
      </c>
      <c r="O12" s="13" t="s">
        <v>5</v>
      </c>
      <c r="P12" s="13" t="s">
        <v>5</v>
      </c>
      <c r="Q12" s="30" t="s">
        <v>5</v>
      </c>
    </row>
    <row r="13" spans="1:17" ht="15" customHeight="1">
      <c r="A13" s="24" t="s">
        <v>146</v>
      </c>
      <c r="B13" s="25" t="s">
        <v>5</v>
      </c>
      <c r="C13" s="25" t="s">
        <v>5</v>
      </c>
      <c r="D13" s="25" t="s">
        <v>147</v>
      </c>
      <c r="E13" s="11">
        <v>150</v>
      </c>
      <c r="F13" s="13" t="s">
        <v>5</v>
      </c>
      <c r="G13" s="11">
        <v>150</v>
      </c>
      <c r="H13" s="11">
        <v>143.62</v>
      </c>
      <c r="I13" s="13" t="s">
        <v>5</v>
      </c>
      <c r="J13" s="11">
        <v>143.62</v>
      </c>
      <c r="K13" s="11">
        <v>220.17</v>
      </c>
      <c r="L13" s="13" t="s">
        <v>5</v>
      </c>
      <c r="M13" s="11">
        <v>220.17</v>
      </c>
      <c r="N13" s="11">
        <v>73.45</v>
      </c>
      <c r="O13" s="13" t="s">
        <v>5</v>
      </c>
      <c r="P13" s="11">
        <f t="shared" si="1"/>
        <v>73.45000000000002</v>
      </c>
      <c r="Q13" s="30" t="s">
        <v>5</v>
      </c>
    </row>
    <row r="14" spans="1:17" ht="15" customHeight="1">
      <c r="A14" s="24" t="s">
        <v>148</v>
      </c>
      <c r="B14" s="25" t="s">
        <v>5</v>
      </c>
      <c r="C14" s="25" t="s">
        <v>5</v>
      </c>
      <c r="D14" s="25" t="s">
        <v>149</v>
      </c>
      <c r="E14" s="11">
        <v>195.54</v>
      </c>
      <c r="F14" s="11">
        <v>0.45</v>
      </c>
      <c r="G14" s="11">
        <v>195.09</v>
      </c>
      <c r="H14" s="11">
        <v>594.61</v>
      </c>
      <c r="I14" s="11">
        <v>119.61</v>
      </c>
      <c r="J14" s="11">
        <v>475</v>
      </c>
      <c r="K14" s="11">
        <v>502.19</v>
      </c>
      <c r="L14" s="11">
        <v>118.05</v>
      </c>
      <c r="M14" s="11">
        <v>384.15</v>
      </c>
      <c r="N14" s="11">
        <f>O14+P14</f>
        <v>287.95000000000005</v>
      </c>
      <c r="O14" s="11">
        <f>F14+I14-L14</f>
        <v>2.010000000000005</v>
      </c>
      <c r="P14" s="11">
        <f t="shared" si="1"/>
        <v>285.94000000000005</v>
      </c>
      <c r="Q14" s="30" t="s">
        <v>5</v>
      </c>
    </row>
    <row r="15" spans="1:17" ht="15" customHeight="1">
      <c r="A15" s="24" t="s">
        <v>150</v>
      </c>
      <c r="B15" s="25" t="s">
        <v>5</v>
      </c>
      <c r="C15" s="25" t="s">
        <v>5</v>
      </c>
      <c r="D15" s="25" t="s">
        <v>151</v>
      </c>
      <c r="E15" s="11">
        <v>50.41</v>
      </c>
      <c r="F15" s="13" t="s">
        <v>5</v>
      </c>
      <c r="G15" s="11">
        <v>50.41</v>
      </c>
      <c r="H15" s="11">
        <v>23</v>
      </c>
      <c r="I15" s="13" t="s">
        <v>5</v>
      </c>
      <c r="J15" s="11">
        <v>23</v>
      </c>
      <c r="K15" s="11">
        <v>14.58</v>
      </c>
      <c r="L15" s="13" t="s">
        <v>5</v>
      </c>
      <c r="M15" s="11">
        <v>14.58</v>
      </c>
      <c r="N15" s="11">
        <v>58.83</v>
      </c>
      <c r="O15" s="13" t="s">
        <v>5</v>
      </c>
      <c r="P15" s="11">
        <f t="shared" si="1"/>
        <v>58.83</v>
      </c>
      <c r="Q15" s="30" t="s">
        <v>5</v>
      </c>
    </row>
    <row r="16" spans="1:17" ht="15" customHeight="1">
      <c r="A16" s="24" t="s">
        <v>152</v>
      </c>
      <c r="B16" s="25" t="s">
        <v>5</v>
      </c>
      <c r="C16" s="25" t="s">
        <v>5</v>
      </c>
      <c r="D16" s="25" t="s">
        <v>153</v>
      </c>
      <c r="E16" s="11">
        <v>13.83</v>
      </c>
      <c r="F16" s="13" t="s">
        <v>5</v>
      </c>
      <c r="G16" s="11">
        <v>13.83</v>
      </c>
      <c r="H16" s="11">
        <v>29.6</v>
      </c>
      <c r="I16" s="13" t="s">
        <v>5</v>
      </c>
      <c r="J16" s="11">
        <v>29.6</v>
      </c>
      <c r="K16" s="11">
        <v>23.13</v>
      </c>
      <c r="L16" s="13" t="s">
        <v>5</v>
      </c>
      <c r="M16" s="11">
        <v>23.13</v>
      </c>
      <c r="N16" s="11">
        <v>20.3</v>
      </c>
      <c r="O16" s="13" t="s">
        <v>5</v>
      </c>
      <c r="P16" s="11">
        <f t="shared" si="1"/>
        <v>20.3</v>
      </c>
      <c r="Q16" s="30" t="s">
        <v>5</v>
      </c>
    </row>
    <row r="17" spans="1:17" ht="15" customHeight="1">
      <c r="A17" s="24" t="s">
        <v>154</v>
      </c>
      <c r="B17" s="25" t="s">
        <v>5</v>
      </c>
      <c r="C17" s="25" t="s">
        <v>5</v>
      </c>
      <c r="D17" s="25" t="s">
        <v>155</v>
      </c>
      <c r="E17" s="13" t="s">
        <v>5</v>
      </c>
      <c r="F17" s="13" t="s">
        <v>5</v>
      </c>
      <c r="G17" s="13" t="s">
        <v>5</v>
      </c>
      <c r="H17" s="11">
        <v>85.37</v>
      </c>
      <c r="I17" s="11">
        <v>85.37</v>
      </c>
      <c r="J17" s="13" t="s">
        <v>5</v>
      </c>
      <c r="K17" s="11">
        <v>50</v>
      </c>
      <c r="L17" s="11">
        <v>50</v>
      </c>
      <c r="M17" s="13" t="s">
        <v>5</v>
      </c>
      <c r="N17" s="11">
        <v>35.37</v>
      </c>
      <c r="O17" s="11">
        <v>35.37</v>
      </c>
      <c r="P17" s="11"/>
      <c r="Q17" s="30" t="s">
        <v>5</v>
      </c>
    </row>
    <row r="18" spans="1:17" ht="15" customHeight="1">
      <c r="A18" s="24" t="s">
        <v>156</v>
      </c>
      <c r="B18" s="25" t="s">
        <v>5</v>
      </c>
      <c r="C18" s="25" t="s">
        <v>5</v>
      </c>
      <c r="D18" s="25" t="s">
        <v>157</v>
      </c>
      <c r="E18" s="11">
        <v>8.86</v>
      </c>
      <c r="F18" s="13" t="s">
        <v>5</v>
      </c>
      <c r="G18" s="11">
        <v>8.86</v>
      </c>
      <c r="H18" s="11">
        <v>365.59</v>
      </c>
      <c r="I18" s="13" t="s">
        <v>5</v>
      </c>
      <c r="J18" s="11">
        <v>365.59</v>
      </c>
      <c r="K18" s="11">
        <v>197.23</v>
      </c>
      <c r="L18" s="13" t="s">
        <v>5</v>
      </c>
      <c r="M18" s="11">
        <v>197.23</v>
      </c>
      <c r="N18" s="11">
        <v>177.22</v>
      </c>
      <c r="O18" s="13" t="s">
        <v>5</v>
      </c>
      <c r="P18" s="11">
        <f aca="true" t="shared" si="3" ref="P18:P20">G18+J18-M18</f>
        <v>177.22</v>
      </c>
      <c r="Q18" s="30" t="s">
        <v>5</v>
      </c>
    </row>
    <row r="19" spans="1:17" ht="15" customHeight="1">
      <c r="A19" s="24" t="s">
        <v>158</v>
      </c>
      <c r="B19" s="25" t="s">
        <v>5</v>
      </c>
      <c r="C19" s="25" t="s">
        <v>5</v>
      </c>
      <c r="D19" s="25" t="s">
        <v>159</v>
      </c>
      <c r="E19" s="11">
        <v>317.11</v>
      </c>
      <c r="F19" s="13" t="s">
        <v>5</v>
      </c>
      <c r="G19" s="11">
        <v>317.11</v>
      </c>
      <c r="H19" s="11">
        <v>3134.51</v>
      </c>
      <c r="I19" s="13" t="s">
        <v>5</v>
      </c>
      <c r="J19" s="11">
        <v>3134.51</v>
      </c>
      <c r="K19" s="11">
        <v>3079.39</v>
      </c>
      <c r="L19" s="13" t="s">
        <v>5</v>
      </c>
      <c r="M19" s="11">
        <v>3079.39</v>
      </c>
      <c r="N19" s="11">
        <v>372.23</v>
      </c>
      <c r="O19" s="13" t="s">
        <v>5</v>
      </c>
      <c r="P19" s="11">
        <f t="shared" si="3"/>
        <v>372.2300000000005</v>
      </c>
      <c r="Q19" s="30" t="s">
        <v>5</v>
      </c>
    </row>
    <row r="20" spans="1:17" ht="15" customHeight="1">
      <c r="A20" s="24" t="s">
        <v>160</v>
      </c>
      <c r="B20" s="25" t="s">
        <v>5</v>
      </c>
      <c r="C20" s="25" t="s">
        <v>5</v>
      </c>
      <c r="D20" s="25" t="s">
        <v>161</v>
      </c>
      <c r="E20" s="11">
        <v>18.46</v>
      </c>
      <c r="F20" s="13" t="s">
        <v>5</v>
      </c>
      <c r="G20" s="11">
        <v>18.46</v>
      </c>
      <c r="H20" s="11">
        <v>158.95</v>
      </c>
      <c r="I20" s="13" t="s">
        <v>5</v>
      </c>
      <c r="J20" s="11">
        <v>158.95</v>
      </c>
      <c r="K20" s="11">
        <v>168.4</v>
      </c>
      <c r="L20" s="13" t="s">
        <v>5</v>
      </c>
      <c r="M20" s="11">
        <v>168.4</v>
      </c>
      <c r="N20" s="11">
        <v>9.01</v>
      </c>
      <c r="O20" s="13" t="s">
        <v>5</v>
      </c>
      <c r="P20" s="11">
        <f t="shared" si="3"/>
        <v>9.009999999999991</v>
      </c>
      <c r="Q20" s="30" t="s">
        <v>5</v>
      </c>
    </row>
    <row r="21" spans="1:17" ht="15" customHeight="1">
      <c r="A21" s="24" t="s">
        <v>162</v>
      </c>
      <c r="B21" s="25" t="s">
        <v>5</v>
      </c>
      <c r="C21" s="25" t="s">
        <v>5</v>
      </c>
      <c r="D21" s="25" t="s">
        <v>163</v>
      </c>
      <c r="E21" s="11">
        <v>27.23</v>
      </c>
      <c r="F21" s="13" t="s">
        <v>5</v>
      </c>
      <c r="G21" s="11">
        <v>27.23</v>
      </c>
      <c r="H21" s="11">
        <v>771.81</v>
      </c>
      <c r="I21" s="13" t="s">
        <v>5</v>
      </c>
      <c r="J21" s="11">
        <v>771.81</v>
      </c>
      <c r="K21" s="11">
        <v>799.04</v>
      </c>
      <c r="L21" s="13" t="s">
        <v>5</v>
      </c>
      <c r="M21" s="11">
        <v>799.04</v>
      </c>
      <c r="N21" s="13" t="s">
        <v>5</v>
      </c>
      <c r="O21" s="13" t="s">
        <v>5</v>
      </c>
      <c r="P21" s="11"/>
      <c r="Q21" s="30" t="s">
        <v>5</v>
      </c>
    </row>
    <row r="22" spans="1:17" ht="15" customHeight="1">
      <c r="A22" s="24" t="s">
        <v>164</v>
      </c>
      <c r="B22" s="25" t="s">
        <v>5</v>
      </c>
      <c r="C22" s="25" t="s">
        <v>5</v>
      </c>
      <c r="D22" s="25" t="s">
        <v>165</v>
      </c>
      <c r="E22" s="11">
        <v>220.25</v>
      </c>
      <c r="F22" s="13" t="s">
        <v>5</v>
      </c>
      <c r="G22" s="11">
        <v>220.25</v>
      </c>
      <c r="H22" s="11">
        <v>401.68</v>
      </c>
      <c r="I22" s="13" t="s">
        <v>5</v>
      </c>
      <c r="J22" s="11">
        <v>401.68</v>
      </c>
      <c r="K22" s="11">
        <v>259.46</v>
      </c>
      <c r="L22" s="13" t="s">
        <v>5</v>
      </c>
      <c r="M22" s="11">
        <v>259.46</v>
      </c>
      <c r="N22" s="11">
        <v>362.47</v>
      </c>
      <c r="O22" s="13" t="s">
        <v>5</v>
      </c>
      <c r="P22" s="11">
        <f aca="true" t="shared" si="4" ref="P22:P28">G22+J22-M22</f>
        <v>362.4700000000001</v>
      </c>
      <c r="Q22" s="30" t="s">
        <v>5</v>
      </c>
    </row>
    <row r="23" spans="1:17" ht="15" customHeight="1">
      <c r="A23" s="24" t="s">
        <v>264</v>
      </c>
      <c r="B23" s="25" t="s">
        <v>5</v>
      </c>
      <c r="C23" s="25" t="s">
        <v>5</v>
      </c>
      <c r="D23" s="25" t="s">
        <v>265</v>
      </c>
      <c r="E23" s="11">
        <v>1.17</v>
      </c>
      <c r="F23" s="13" t="s">
        <v>5</v>
      </c>
      <c r="G23" s="11">
        <v>1.17</v>
      </c>
      <c r="H23" s="13" t="s">
        <v>5</v>
      </c>
      <c r="I23" s="13" t="s">
        <v>5</v>
      </c>
      <c r="J23" s="13" t="s">
        <v>5</v>
      </c>
      <c r="K23" s="11">
        <v>0.42</v>
      </c>
      <c r="L23" s="13" t="s">
        <v>5</v>
      </c>
      <c r="M23" s="11">
        <v>0.42</v>
      </c>
      <c r="N23" s="11">
        <v>0.75</v>
      </c>
      <c r="O23" s="13" t="s">
        <v>5</v>
      </c>
      <c r="P23" s="11">
        <f>G23-M23</f>
        <v>0.75</v>
      </c>
      <c r="Q23" s="30" t="s">
        <v>5</v>
      </c>
    </row>
    <row r="24" spans="1:17" ht="15" customHeight="1">
      <c r="A24" s="24" t="s">
        <v>166</v>
      </c>
      <c r="B24" s="25" t="s">
        <v>5</v>
      </c>
      <c r="C24" s="25" t="s">
        <v>5</v>
      </c>
      <c r="D24" s="25" t="s">
        <v>167</v>
      </c>
      <c r="E24" s="11">
        <v>50</v>
      </c>
      <c r="F24" s="13" t="s">
        <v>5</v>
      </c>
      <c r="G24" s="11">
        <v>50</v>
      </c>
      <c r="H24" s="11">
        <v>1802.07</v>
      </c>
      <c r="I24" s="13" t="s">
        <v>5</v>
      </c>
      <c r="J24" s="11">
        <v>1802.07</v>
      </c>
      <c r="K24" s="11">
        <v>1852.07</v>
      </c>
      <c r="L24" s="13" t="s">
        <v>5</v>
      </c>
      <c r="M24" s="11">
        <v>1852.07</v>
      </c>
      <c r="N24" s="13" t="s">
        <v>5</v>
      </c>
      <c r="O24" s="13" t="s">
        <v>5</v>
      </c>
      <c r="P24" s="11"/>
      <c r="Q24" s="30" t="s">
        <v>5</v>
      </c>
    </row>
    <row r="25" spans="1:17" ht="15" customHeight="1">
      <c r="A25" s="24" t="s">
        <v>168</v>
      </c>
      <c r="B25" s="25" t="s">
        <v>5</v>
      </c>
      <c r="C25" s="25" t="s">
        <v>5</v>
      </c>
      <c r="D25" s="25" t="s">
        <v>169</v>
      </c>
      <c r="E25" s="11">
        <v>203.57</v>
      </c>
      <c r="F25" s="11">
        <v>11.88</v>
      </c>
      <c r="G25" s="11">
        <v>191.69</v>
      </c>
      <c r="H25" s="11">
        <v>2005.5</v>
      </c>
      <c r="I25" s="11">
        <v>90.49</v>
      </c>
      <c r="J25" s="11">
        <v>1915.01</v>
      </c>
      <c r="K25" s="11">
        <v>1912.77</v>
      </c>
      <c r="L25" s="11">
        <v>102.37</v>
      </c>
      <c r="M25" s="11">
        <v>1810.4</v>
      </c>
      <c r="N25" s="11">
        <v>296.3</v>
      </c>
      <c r="O25" s="39"/>
      <c r="P25" s="11">
        <f t="shared" si="4"/>
        <v>296.2999999999997</v>
      </c>
      <c r="Q25" s="30" t="s">
        <v>5</v>
      </c>
    </row>
    <row r="26" spans="1:17" ht="15" customHeight="1">
      <c r="A26" s="24" t="s">
        <v>170</v>
      </c>
      <c r="B26" s="25" t="s">
        <v>5</v>
      </c>
      <c r="C26" s="25" t="s">
        <v>5</v>
      </c>
      <c r="D26" s="25" t="s">
        <v>171</v>
      </c>
      <c r="E26" s="11">
        <v>8.76</v>
      </c>
      <c r="F26" s="13" t="s">
        <v>5</v>
      </c>
      <c r="G26" s="11">
        <v>8.76</v>
      </c>
      <c r="H26" s="11">
        <v>245.75</v>
      </c>
      <c r="I26" s="13" t="s">
        <v>5</v>
      </c>
      <c r="J26" s="11">
        <v>245.75</v>
      </c>
      <c r="K26" s="11">
        <v>248.92</v>
      </c>
      <c r="L26" s="13" t="s">
        <v>5</v>
      </c>
      <c r="M26" s="11">
        <v>248.92</v>
      </c>
      <c r="N26" s="11">
        <v>5.59</v>
      </c>
      <c r="O26" s="13" t="s">
        <v>5</v>
      </c>
      <c r="P26" s="11">
        <f t="shared" si="4"/>
        <v>5.590000000000003</v>
      </c>
      <c r="Q26" s="30" t="s">
        <v>5</v>
      </c>
    </row>
    <row r="27" spans="1:17" ht="15" customHeight="1">
      <c r="A27" s="24" t="s">
        <v>172</v>
      </c>
      <c r="B27" s="25" t="s">
        <v>5</v>
      </c>
      <c r="C27" s="25" t="s">
        <v>5</v>
      </c>
      <c r="D27" s="25" t="s">
        <v>173</v>
      </c>
      <c r="E27" s="11">
        <v>155.26</v>
      </c>
      <c r="F27" s="13" t="s">
        <v>5</v>
      </c>
      <c r="G27" s="11">
        <v>155.26</v>
      </c>
      <c r="H27" s="11">
        <v>1552.48</v>
      </c>
      <c r="I27" s="13" t="s">
        <v>5</v>
      </c>
      <c r="J27" s="11">
        <v>1552.48</v>
      </c>
      <c r="K27" s="11">
        <v>1557.9</v>
      </c>
      <c r="L27" s="13" t="s">
        <v>5</v>
      </c>
      <c r="M27" s="11">
        <v>1557.9</v>
      </c>
      <c r="N27" s="11">
        <v>149.84</v>
      </c>
      <c r="O27" s="13" t="s">
        <v>5</v>
      </c>
      <c r="P27" s="11">
        <f t="shared" si="4"/>
        <v>149.83999999999992</v>
      </c>
      <c r="Q27" s="30" t="s">
        <v>5</v>
      </c>
    </row>
    <row r="28" spans="1:17" ht="15" customHeight="1">
      <c r="A28" s="24" t="s">
        <v>174</v>
      </c>
      <c r="B28" s="25" t="s">
        <v>5</v>
      </c>
      <c r="C28" s="25" t="s">
        <v>5</v>
      </c>
      <c r="D28" s="25" t="s">
        <v>175</v>
      </c>
      <c r="E28" s="11">
        <v>39.55</v>
      </c>
      <c r="F28" s="11">
        <v>11.88</v>
      </c>
      <c r="G28" s="11">
        <v>27.67</v>
      </c>
      <c r="H28" s="11">
        <v>176.1</v>
      </c>
      <c r="I28" s="11">
        <v>90.49</v>
      </c>
      <c r="J28" s="11">
        <v>85.61</v>
      </c>
      <c r="K28" s="11">
        <v>105.95</v>
      </c>
      <c r="L28" s="11">
        <v>102.37</v>
      </c>
      <c r="M28" s="11">
        <v>3.58</v>
      </c>
      <c r="N28" s="11">
        <v>109.7</v>
      </c>
      <c r="O28" s="13" t="s">
        <v>5</v>
      </c>
      <c r="P28" s="11">
        <f t="shared" si="4"/>
        <v>109.7</v>
      </c>
      <c r="Q28" s="30" t="s">
        <v>5</v>
      </c>
    </row>
    <row r="29" spans="1:17" ht="15" customHeight="1">
      <c r="A29" s="24" t="s">
        <v>176</v>
      </c>
      <c r="B29" s="25" t="s">
        <v>5</v>
      </c>
      <c r="C29" s="25" t="s">
        <v>5</v>
      </c>
      <c r="D29" s="25" t="s">
        <v>177</v>
      </c>
      <c r="E29" s="13" t="s">
        <v>5</v>
      </c>
      <c r="F29" s="13" t="s">
        <v>5</v>
      </c>
      <c r="G29" s="13" t="s">
        <v>5</v>
      </c>
      <c r="H29" s="11">
        <v>31.17</v>
      </c>
      <c r="I29" s="13" t="s">
        <v>5</v>
      </c>
      <c r="J29" s="11">
        <v>31.17</v>
      </c>
      <c r="K29" s="13" t="s">
        <v>5</v>
      </c>
      <c r="L29" s="13" t="s">
        <v>5</v>
      </c>
      <c r="M29" s="13" t="s">
        <v>5</v>
      </c>
      <c r="N29" s="11">
        <v>31.17</v>
      </c>
      <c r="O29" s="13" t="s">
        <v>5</v>
      </c>
      <c r="P29" s="11">
        <v>31.17</v>
      </c>
      <c r="Q29" s="30" t="s">
        <v>5</v>
      </c>
    </row>
    <row r="30" spans="1:17" ht="15" customHeight="1">
      <c r="A30" s="24" t="s">
        <v>178</v>
      </c>
      <c r="B30" s="25" t="s">
        <v>5</v>
      </c>
      <c r="C30" s="25" t="s">
        <v>5</v>
      </c>
      <c r="D30" s="25" t="s">
        <v>179</v>
      </c>
      <c r="E30" s="11">
        <v>57.01</v>
      </c>
      <c r="F30" s="11">
        <v>11.76</v>
      </c>
      <c r="G30" s="11">
        <v>45.25</v>
      </c>
      <c r="H30" s="11">
        <v>842.73</v>
      </c>
      <c r="I30" s="11">
        <v>689.77</v>
      </c>
      <c r="J30" s="11">
        <v>152.96</v>
      </c>
      <c r="K30" s="11">
        <v>830.8</v>
      </c>
      <c r="L30" s="11">
        <v>669.57</v>
      </c>
      <c r="M30" s="11">
        <v>161.23</v>
      </c>
      <c r="N30" s="11">
        <f aca="true" t="shared" si="5" ref="N30:N32">O30+P30</f>
        <v>68.93999999999994</v>
      </c>
      <c r="O30" s="11">
        <f aca="true" t="shared" si="6" ref="O30:O34">F30+I30-L30</f>
        <v>31.959999999999923</v>
      </c>
      <c r="P30" s="11">
        <f aca="true" t="shared" si="7" ref="P30:P32">G30+J30-M30</f>
        <v>36.98000000000002</v>
      </c>
      <c r="Q30" s="30" t="s">
        <v>5</v>
      </c>
    </row>
    <row r="31" spans="1:17" ht="15" customHeight="1">
      <c r="A31" s="24" t="s">
        <v>180</v>
      </c>
      <c r="B31" s="25" t="s">
        <v>5</v>
      </c>
      <c r="C31" s="25" t="s">
        <v>5</v>
      </c>
      <c r="D31" s="25" t="s">
        <v>181</v>
      </c>
      <c r="E31" s="11">
        <v>38.7</v>
      </c>
      <c r="F31" s="13" t="s">
        <v>5</v>
      </c>
      <c r="G31" s="11">
        <v>38.7</v>
      </c>
      <c r="H31" s="11">
        <v>232.24</v>
      </c>
      <c r="I31" s="11">
        <v>99.38</v>
      </c>
      <c r="J31" s="11">
        <v>132.86</v>
      </c>
      <c r="K31" s="11">
        <v>232.28</v>
      </c>
      <c r="L31" s="11">
        <v>95.16</v>
      </c>
      <c r="M31" s="11">
        <v>137.12</v>
      </c>
      <c r="N31" s="11">
        <f t="shared" si="5"/>
        <v>38.66</v>
      </c>
      <c r="O31" s="11">
        <f>I31-L31</f>
        <v>4.219999999999999</v>
      </c>
      <c r="P31" s="11">
        <f t="shared" si="7"/>
        <v>34.44</v>
      </c>
      <c r="Q31" s="30" t="s">
        <v>5</v>
      </c>
    </row>
    <row r="32" spans="1:17" ht="15" customHeight="1">
      <c r="A32" s="24" t="s">
        <v>182</v>
      </c>
      <c r="B32" s="25" t="s">
        <v>5</v>
      </c>
      <c r="C32" s="25" t="s">
        <v>5</v>
      </c>
      <c r="D32" s="25" t="s">
        <v>183</v>
      </c>
      <c r="E32" s="11">
        <v>7.59</v>
      </c>
      <c r="F32" s="11">
        <v>1.04</v>
      </c>
      <c r="G32" s="11">
        <v>6.55</v>
      </c>
      <c r="H32" s="11">
        <v>47.56</v>
      </c>
      <c r="I32" s="11">
        <v>27.46</v>
      </c>
      <c r="J32" s="11">
        <v>20.1</v>
      </c>
      <c r="K32" s="11">
        <v>52.47</v>
      </c>
      <c r="L32" s="11">
        <v>28.36</v>
      </c>
      <c r="M32" s="11">
        <v>24.11</v>
      </c>
      <c r="N32" s="11">
        <f t="shared" si="5"/>
        <v>2.6800000000000033</v>
      </c>
      <c r="O32" s="11">
        <f t="shared" si="6"/>
        <v>0.14000000000000057</v>
      </c>
      <c r="P32" s="11">
        <f t="shared" si="7"/>
        <v>2.5400000000000027</v>
      </c>
      <c r="Q32" s="30" t="s">
        <v>5</v>
      </c>
    </row>
    <row r="33" spans="1:17" ht="15" customHeight="1">
      <c r="A33" s="24" t="s">
        <v>184</v>
      </c>
      <c r="B33" s="25" t="s">
        <v>5</v>
      </c>
      <c r="C33" s="25" t="s">
        <v>5</v>
      </c>
      <c r="D33" s="25" t="s">
        <v>185</v>
      </c>
      <c r="E33" s="11">
        <v>9.65</v>
      </c>
      <c r="F33" s="11">
        <v>9.65</v>
      </c>
      <c r="G33" s="13" t="s">
        <v>5</v>
      </c>
      <c r="H33" s="11">
        <v>274.06</v>
      </c>
      <c r="I33" s="11">
        <v>274.06</v>
      </c>
      <c r="J33" s="13" t="s">
        <v>5</v>
      </c>
      <c r="K33" s="11">
        <v>278.11</v>
      </c>
      <c r="L33" s="11">
        <v>278.11</v>
      </c>
      <c r="M33" s="13" t="s">
        <v>5</v>
      </c>
      <c r="N33" s="11">
        <v>5.6</v>
      </c>
      <c r="O33" s="11">
        <f t="shared" si="6"/>
        <v>5.599999999999966</v>
      </c>
      <c r="P33" s="11"/>
      <c r="Q33" s="30" t="s">
        <v>5</v>
      </c>
    </row>
    <row r="34" spans="1:17" ht="15" customHeight="1">
      <c r="A34" s="24" t="s">
        <v>186</v>
      </c>
      <c r="B34" s="25" t="s">
        <v>5</v>
      </c>
      <c r="C34" s="25" t="s">
        <v>5</v>
      </c>
      <c r="D34" s="25" t="s">
        <v>187</v>
      </c>
      <c r="E34" s="11">
        <v>1.07</v>
      </c>
      <c r="F34" s="11">
        <v>1.07</v>
      </c>
      <c r="G34" s="13" t="s">
        <v>5</v>
      </c>
      <c r="H34" s="11">
        <v>288.87</v>
      </c>
      <c r="I34" s="11">
        <v>288.87</v>
      </c>
      <c r="J34" s="13" t="s">
        <v>5</v>
      </c>
      <c r="K34" s="11">
        <v>267.94</v>
      </c>
      <c r="L34" s="11">
        <v>267.94</v>
      </c>
      <c r="M34" s="13" t="s">
        <v>5</v>
      </c>
      <c r="N34" s="11">
        <v>22</v>
      </c>
      <c r="O34" s="11">
        <f t="shared" si="6"/>
        <v>22</v>
      </c>
      <c r="P34" s="11"/>
      <c r="Q34" s="30" t="s">
        <v>5</v>
      </c>
    </row>
    <row r="35" spans="1:17" ht="15" customHeight="1">
      <c r="A35" s="24" t="s">
        <v>188</v>
      </c>
      <c r="B35" s="25" t="s">
        <v>5</v>
      </c>
      <c r="C35" s="25" t="s">
        <v>5</v>
      </c>
      <c r="D35" s="25" t="s">
        <v>189</v>
      </c>
      <c r="E35" s="13" t="s">
        <v>5</v>
      </c>
      <c r="F35" s="13" t="s">
        <v>5</v>
      </c>
      <c r="G35" s="13" t="s">
        <v>5</v>
      </c>
      <c r="H35" s="11">
        <v>70.07</v>
      </c>
      <c r="I35" s="13" t="s">
        <v>5</v>
      </c>
      <c r="J35" s="11">
        <v>70.07</v>
      </c>
      <c r="K35" s="11">
        <v>70.07</v>
      </c>
      <c r="L35" s="13" t="s">
        <v>5</v>
      </c>
      <c r="M35" s="11">
        <v>70.07</v>
      </c>
      <c r="N35" s="13" t="s">
        <v>5</v>
      </c>
      <c r="O35" s="13" t="s">
        <v>5</v>
      </c>
      <c r="P35" s="11"/>
      <c r="Q35" s="30" t="s">
        <v>5</v>
      </c>
    </row>
    <row r="36" spans="1:17" ht="15" customHeight="1">
      <c r="A36" s="24" t="s">
        <v>190</v>
      </c>
      <c r="B36" s="25" t="s">
        <v>5</v>
      </c>
      <c r="C36" s="25" t="s">
        <v>5</v>
      </c>
      <c r="D36" s="25" t="s">
        <v>191</v>
      </c>
      <c r="E36" s="13" t="s">
        <v>5</v>
      </c>
      <c r="F36" s="13" t="s">
        <v>5</v>
      </c>
      <c r="G36" s="13" t="s">
        <v>5</v>
      </c>
      <c r="H36" s="11">
        <v>70.07</v>
      </c>
      <c r="I36" s="13" t="s">
        <v>5</v>
      </c>
      <c r="J36" s="11">
        <v>70.07</v>
      </c>
      <c r="K36" s="11">
        <v>70.07</v>
      </c>
      <c r="L36" s="13" t="s">
        <v>5</v>
      </c>
      <c r="M36" s="11">
        <v>70.07</v>
      </c>
      <c r="N36" s="13" t="s">
        <v>5</v>
      </c>
      <c r="O36" s="13" t="s">
        <v>5</v>
      </c>
      <c r="P36" s="11"/>
      <c r="Q36" s="30" t="s">
        <v>5</v>
      </c>
    </row>
    <row r="37" spans="1:17" ht="15" customHeight="1">
      <c r="A37" s="24" t="s">
        <v>194</v>
      </c>
      <c r="B37" s="25" t="s">
        <v>5</v>
      </c>
      <c r="C37" s="25" t="s">
        <v>5</v>
      </c>
      <c r="D37" s="25" t="s">
        <v>195</v>
      </c>
      <c r="E37" s="11">
        <v>31.41</v>
      </c>
      <c r="F37" s="13" t="s">
        <v>5</v>
      </c>
      <c r="G37" s="11">
        <v>31.41</v>
      </c>
      <c r="H37" s="11">
        <v>189</v>
      </c>
      <c r="I37" s="13" t="s">
        <v>5</v>
      </c>
      <c r="J37" s="11">
        <v>189</v>
      </c>
      <c r="K37" s="11">
        <v>96.06</v>
      </c>
      <c r="L37" s="13" t="s">
        <v>5</v>
      </c>
      <c r="M37" s="11">
        <v>96.06</v>
      </c>
      <c r="N37" s="11">
        <v>124.35</v>
      </c>
      <c r="O37" s="13" t="s">
        <v>5</v>
      </c>
      <c r="P37" s="11">
        <f aca="true" t="shared" si="8" ref="P37:P47">G37+J37-M37</f>
        <v>124.35</v>
      </c>
      <c r="Q37" s="30" t="s">
        <v>5</v>
      </c>
    </row>
    <row r="38" spans="1:17" ht="15" customHeight="1">
      <c r="A38" s="24" t="s">
        <v>196</v>
      </c>
      <c r="B38" s="25" t="s">
        <v>5</v>
      </c>
      <c r="C38" s="25" t="s">
        <v>5</v>
      </c>
      <c r="D38" s="25" t="s">
        <v>197</v>
      </c>
      <c r="E38" s="11">
        <v>6</v>
      </c>
      <c r="F38" s="13" t="s">
        <v>5</v>
      </c>
      <c r="G38" s="11">
        <v>6</v>
      </c>
      <c r="H38" s="11">
        <v>130</v>
      </c>
      <c r="I38" s="13" t="s">
        <v>5</v>
      </c>
      <c r="J38" s="11">
        <v>130</v>
      </c>
      <c r="K38" s="11">
        <v>76</v>
      </c>
      <c r="L38" s="13" t="s">
        <v>5</v>
      </c>
      <c r="M38" s="11">
        <v>76</v>
      </c>
      <c r="N38" s="11">
        <v>60</v>
      </c>
      <c r="O38" s="13" t="s">
        <v>5</v>
      </c>
      <c r="P38" s="11">
        <f t="shared" si="8"/>
        <v>60</v>
      </c>
      <c r="Q38" s="30" t="s">
        <v>5</v>
      </c>
    </row>
    <row r="39" spans="1:17" ht="15" customHeight="1">
      <c r="A39" s="24" t="s">
        <v>198</v>
      </c>
      <c r="B39" s="25" t="s">
        <v>5</v>
      </c>
      <c r="C39" s="25" t="s">
        <v>5</v>
      </c>
      <c r="D39" s="25" t="s">
        <v>199</v>
      </c>
      <c r="E39" s="11">
        <v>14.91</v>
      </c>
      <c r="F39" s="13" t="s">
        <v>5</v>
      </c>
      <c r="G39" s="11">
        <v>14.91</v>
      </c>
      <c r="H39" s="11">
        <v>30</v>
      </c>
      <c r="I39" s="13" t="s">
        <v>5</v>
      </c>
      <c r="J39" s="11">
        <v>30</v>
      </c>
      <c r="K39" s="11">
        <v>17.06</v>
      </c>
      <c r="L39" s="13" t="s">
        <v>5</v>
      </c>
      <c r="M39" s="11">
        <v>17.06</v>
      </c>
      <c r="N39" s="11">
        <v>27.85</v>
      </c>
      <c r="O39" s="13" t="s">
        <v>5</v>
      </c>
      <c r="P39" s="11">
        <f t="shared" si="8"/>
        <v>27.849999999999998</v>
      </c>
      <c r="Q39" s="30" t="s">
        <v>5</v>
      </c>
    </row>
    <row r="40" spans="1:17" ht="15" customHeight="1">
      <c r="A40" s="24" t="s">
        <v>200</v>
      </c>
      <c r="B40" s="25" t="s">
        <v>5</v>
      </c>
      <c r="C40" s="25" t="s">
        <v>5</v>
      </c>
      <c r="D40" s="25" t="s">
        <v>201</v>
      </c>
      <c r="E40" s="11">
        <v>10.5</v>
      </c>
      <c r="F40" s="13" t="s">
        <v>5</v>
      </c>
      <c r="G40" s="11">
        <v>10.5</v>
      </c>
      <c r="H40" s="11">
        <v>29</v>
      </c>
      <c r="I40" s="13" t="s">
        <v>5</v>
      </c>
      <c r="J40" s="11">
        <v>29</v>
      </c>
      <c r="K40" s="11">
        <v>3</v>
      </c>
      <c r="L40" s="13" t="s">
        <v>5</v>
      </c>
      <c r="M40" s="11">
        <v>3</v>
      </c>
      <c r="N40" s="11">
        <v>36.5</v>
      </c>
      <c r="O40" s="13" t="s">
        <v>5</v>
      </c>
      <c r="P40" s="11">
        <f t="shared" si="8"/>
        <v>36.5</v>
      </c>
      <c r="Q40" s="30" t="s">
        <v>5</v>
      </c>
    </row>
    <row r="41" spans="1:17" ht="15" customHeight="1">
      <c r="A41" s="24" t="s">
        <v>202</v>
      </c>
      <c r="B41" s="25" t="s">
        <v>5</v>
      </c>
      <c r="C41" s="25" t="s">
        <v>5</v>
      </c>
      <c r="D41" s="25" t="s">
        <v>203</v>
      </c>
      <c r="E41" s="11">
        <v>1319.14</v>
      </c>
      <c r="F41" s="13" t="s">
        <v>5</v>
      </c>
      <c r="G41" s="11">
        <v>1319.14</v>
      </c>
      <c r="H41" s="11">
        <v>2983.43</v>
      </c>
      <c r="I41" s="13" t="s">
        <v>5</v>
      </c>
      <c r="J41" s="11">
        <v>2983.43</v>
      </c>
      <c r="K41" s="11">
        <v>3834.07</v>
      </c>
      <c r="L41" s="13" t="s">
        <v>5</v>
      </c>
      <c r="M41" s="11">
        <v>3834.07</v>
      </c>
      <c r="N41" s="11">
        <v>468.5</v>
      </c>
      <c r="O41" s="13" t="s">
        <v>5</v>
      </c>
      <c r="P41" s="11">
        <f t="shared" si="8"/>
        <v>468.49999999999955</v>
      </c>
      <c r="Q41" s="30" t="s">
        <v>5</v>
      </c>
    </row>
    <row r="42" spans="1:17" ht="15" customHeight="1">
      <c r="A42" s="24" t="s">
        <v>204</v>
      </c>
      <c r="B42" s="25" t="s">
        <v>5</v>
      </c>
      <c r="C42" s="25" t="s">
        <v>5</v>
      </c>
      <c r="D42" s="25" t="s">
        <v>205</v>
      </c>
      <c r="E42" s="11">
        <v>405.45</v>
      </c>
      <c r="F42" s="13" t="s">
        <v>5</v>
      </c>
      <c r="G42" s="11">
        <v>405.45</v>
      </c>
      <c r="H42" s="11">
        <v>2284.83</v>
      </c>
      <c r="I42" s="13" t="s">
        <v>5</v>
      </c>
      <c r="J42" s="11">
        <v>2284.83</v>
      </c>
      <c r="K42" s="11">
        <v>2623.36</v>
      </c>
      <c r="L42" s="13" t="s">
        <v>5</v>
      </c>
      <c r="M42" s="11">
        <v>2623.36</v>
      </c>
      <c r="N42" s="11">
        <v>66.92</v>
      </c>
      <c r="O42" s="13" t="s">
        <v>5</v>
      </c>
      <c r="P42" s="11">
        <f t="shared" si="8"/>
        <v>66.91999999999962</v>
      </c>
      <c r="Q42" s="30" t="s">
        <v>5</v>
      </c>
    </row>
    <row r="43" spans="1:17" ht="15" customHeight="1">
      <c r="A43" s="24" t="s">
        <v>206</v>
      </c>
      <c r="B43" s="25" t="s">
        <v>5</v>
      </c>
      <c r="C43" s="25" t="s">
        <v>5</v>
      </c>
      <c r="D43" s="25" t="s">
        <v>207</v>
      </c>
      <c r="E43" s="11">
        <v>913.69</v>
      </c>
      <c r="F43" s="13" t="s">
        <v>5</v>
      </c>
      <c r="G43" s="11">
        <v>913.69</v>
      </c>
      <c r="H43" s="11">
        <v>698.6</v>
      </c>
      <c r="I43" s="13" t="s">
        <v>5</v>
      </c>
      <c r="J43" s="11">
        <v>698.6</v>
      </c>
      <c r="K43" s="11">
        <v>1210.71</v>
      </c>
      <c r="L43" s="13" t="s">
        <v>5</v>
      </c>
      <c r="M43" s="11">
        <v>1210.71</v>
      </c>
      <c r="N43" s="11">
        <v>401.58</v>
      </c>
      <c r="O43" s="13" t="s">
        <v>5</v>
      </c>
      <c r="P43" s="11">
        <f t="shared" si="8"/>
        <v>401.5799999999999</v>
      </c>
      <c r="Q43" s="30" t="s">
        <v>5</v>
      </c>
    </row>
    <row r="44" spans="1:17" ht="15" customHeight="1">
      <c r="A44" s="24" t="s">
        <v>208</v>
      </c>
      <c r="B44" s="25" t="s">
        <v>5</v>
      </c>
      <c r="C44" s="25" t="s">
        <v>5</v>
      </c>
      <c r="D44" s="25" t="s">
        <v>209</v>
      </c>
      <c r="E44" s="11">
        <v>327.83</v>
      </c>
      <c r="F44" s="13" t="s">
        <v>5</v>
      </c>
      <c r="G44" s="11">
        <v>327.83</v>
      </c>
      <c r="H44" s="11">
        <v>462.94</v>
      </c>
      <c r="I44" s="11">
        <v>279.61</v>
      </c>
      <c r="J44" s="11">
        <v>183.33</v>
      </c>
      <c r="K44" s="11">
        <v>485.99</v>
      </c>
      <c r="L44" s="11">
        <v>274.2</v>
      </c>
      <c r="M44" s="11">
        <v>211.79</v>
      </c>
      <c r="N44" s="11">
        <f>O44+P44</f>
        <v>304.78000000000003</v>
      </c>
      <c r="O44" s="11">
        <f>I44-L44</f>
        <v>5.410000000000025</v>
      </c>
      <c r="P44" s="11">
        <f t="shared" si="8"/>
        <v>299.37</v>
      </c>
      <c r="Q44" s="30" t="s">
        <v>5</v>
      </c>
    </row>
    <row r="45" spans="1:17" ht="15" customHeight="1">
      <c r="A45" s="24" t="s">
        <v>210</v>
      </c>
      <c r="B45" s="25" t="s">
        <v>5</v>
      </c>
      <c r="C45" s="25" t="s">
        <v>5</v>
      </c>
      <c r="D45" s="25" t="s">
        <v>211</v>
      </c>
      <c r="E45" s="11">
        <v>256.89</v>
      </c>
      <c r="F45" s="13" t="s">
        <v>5</v>
      </c>
      <c r="G45" s="11">
        <v>256.89</v>
      </c>
      <c r="H45" s="11">
        <v>40.76</v>
      </c>
      <c r="I45" s="13" t="s">
        <v>5</v>
      </c>
      <c r="J45" s="11">
        <v>40.76</v>
      </c>
      <c r="K45" s="11">
        <v>64.86</v>
      </c>
      <c r="L45" s="13" t="s">
        <v>5</v>
      </c>
      <c r="M45" s="11">
        <v>64.86</v>
      </c>
      <c r="N45" s="11">
        <v>232.79</v>
      </c>
      <c r="O45" s="13" t="s">
        <v>5</v>
      </c>
      <c r="P45" s="11">
        <f t="shared" si="8"/>
        <v>232.78999999999996</v>
      </c>
      <c r="Q45" s="30" t="s">
        <v>5</v>
      </c>
    </row>
    <row r="46" spans="1:17" ht="15" customHeight="1">
      <c r="A46" s="24" t="s">
        <v>212</v>
      </c>
      <c r="B46" s="25" t="s">
        <v>5</v>
      </c>
      <c r="C46" s="25" t="s">
        <v>5</v>
      </c>
      <c r="D46" s="25" t="s">
        <v>213</v>
      </c>
      <c r="E46" s="11">
        <v>70.94</v>
      </c>
      <c r="F46" s="13" t="s">
        <v>5</v>
      </c>
      <c r="G46" s="11">
        <v>70.94</v>
      </c>
      <c r="H46" s="11">
        <v>422.18</v>
      </c>
      <c r="I46" s="11">
        <v>279.61</v>
      </c>
      <c r="J46" s="11">
        <v>142.57</v>
      </c>
      <c r="K46" s="11">
        <v>421.13</v>
      </c>
      <c r="L46" s="11">
        <v>274.2</v>
      </c>
      <c r="M46" s="11">
        <v>146.93</v>
      </c>
      <c r="N46" s="11">
        <f>O46+P46</f>
        <v>71.98999999999998</v>
      </c>
      <c r="O46" s="11">
        <v>5.41</v>
      </c>
      <c r="P46" s="11">
        <f t="shared" si="8"/>
        <v>66.57999999999998</v>
      </c>
      <c r="Q46" s="30" t="s">
        <v>5</v>
      </c>
    </row>
    <row r="47" spans="1:17" ht="15" customHeight="1">
      <c r="A47" s="24" t="s">
        <v>214</v>
      </c>
      <c r="B47" s="25" t="s">
        <v>5</v>
      </c>
      <c r="C47" s="25" t="s">
        <v>5</v>
      </c>
      <c r="D47" s="25" t="s">
        <v>215</v>
      </c>
      <c r="E47" s="11">
        <v>5.22</v>
      </c>
      <c r="F47" s="13" t="s">
        <v>5</v>
      </c>
      <c r="G47" s="11">
        <v>5.22</v>
      </c>
      <c r="H47" s="11">
        <v>133.91</v>
      </c>
      <c r="I47" s="13" t="s">
        <v>5</v>
      </c>
      <c r="J47" s="11">
        <v>133.91</v>
      </c>
      <c r="K47" s="11">
        <v>118.44</v>
      </c>
      <c r="L47" s="13" t="s">
        <v>5</v>
      </c>
      <c r="M47" s="11">
        <v>118.44</v>
      </c>
      <c r="N47" s="11">
        <v>20.69</v>
      </c>
      <c r="O47" s="13" t="s">
        <v>5</v>
      </c>
      <c r="P47" s="11">
        <f t="shared" si="8"/>
        <v>20.689999999999998</v>
      </c>
      <c r="Q47" s="30" t="s">
        <v>5</v>
      </c>
    </row>
    <row r="48" spans="1:17" ht="15" customHeight="1">
      <c r="A48" s="24" t="s">
        <v>216</v>
      </c>
      <c r="B48" s="25" t="s">
        <v>5</v>
      </c>
      <c r="C48" s="25" t="s">
        <v>5</v>
      </c>
      <c r="D48" s="25" t="s">
        <v>217</v>
      </c>
      <c r="E48" s="11">
        <v>1.44</v>
      </c>
      <c r="F48" s="13" t="s">
        <v>5</v>
      </c>
      <c r="G48" s="11">
        <v>1.44</v>
      </c>
      <c r="H48" s="11">
        <v>1.13</v>
      </c>
      <c r="I48" s="13" t="s">
        <v>5</v>
      </c>
      <c r="J48" s="11">
        <v>1.13</v>
      </c>
      <c r="K48" s="11">
        <v>2.57</v>
      </c>
      <c r="L48" s="13" t="s">
        <v>5</v>
      </c>
      <c r="M48" s="11">
        <v>2.57</v>
      </c>
      <c r="N48" s="13" t="s">
        <v>5</v>
      </c>
      <c r="O48" s="13" t="s">
        <v>5</v>
      </c>
      <c r="P48" s="11"/>
      <c r="Q48" s="30" t="s">
        <v>5</v>
      </c>
    </row>
    <row r="49" spans="1:17" ht="15" customHeight="1">
      <c r="A49" s="24" t="s">
        <v>218</v>
      </c>
      <c r="B49" s="25" t="s">
        <v>5</v>
      </c>
      <c r="C49" s="25" t="s">
        <v>5</v>
      </c>
      <c r="D49" s="25" t="s">
        <v>219</v>
      </c>
      <c r="E49" s="11">
        <v>3.78</v>
      </c>
      <c r="F49" s="13" t="s">
        <v>5</v>
      </c>
      <c r="G49" s="11">
        <v>3.78</v>
      </c>
      <c r="H49" s="11">
        <v>132.78</v>
      </c>
      <c r="I49" s="13" t="s">
        <v>5</v>
      </c>
      <c r="J49" s="11">
        <v>132.78</v>
      </c>
      <c r="K49" s="11">
        <v>115.87</v>
      </c>
      <c r="L49" s="13" t="s">
        <v>5</v>
      </c>
      <c r="M49" s="11">
        <v>115.87</v>
      </c>
      <c r="N49" s="11">
        <v>20.69</v>
      </c>
      <c r="O49" s="13" t="s">
        <v>5</v>
      </c>
      <c r="P49" s="11">
        <f aca="true" t="shared" si="9" ref="P49:P52">G49+J49-M49</f>
        <v>20.689999999999998</v>
      </c>
      <c r="Q49" s="30" t="s">
        <v>5</v>
      </c>
    </row>
    <row r="50" spans="1:17" ht="15" customHeight="1">
      <c r="A50" s="24" t="s">
        <v>220</v>
      </c>
      <c r="B50" s="25" t="s">
        <v>5</v>
      </c>
      <c r="C50" s="25" t="s">
        <v>5</v>
      </c>
      <c r="D50" s="25" t="s">
        <v>221</v>
      </c>
      <c r="E50" s="11">
        <v>128.31</v>
      </c>
      <c r="F50" s="13" t="s">
        <v>5</v>
      </c>
      <c r="G50" s="11">
        <v>128.31</v>
      </c>
      <c r="H50" s="11">
        <v>136.28</v>
      </c>
      <c r="I50" s="13" t="s">
        <v>5</v>
      </c>
      <c r="J50" s="11">
        <v>136.28</v>
      </c>
      <c r="K50" s="11">
        <v>161.85</v>
      </c>
      <c r="L50" s="13" t="s">
        <v>5</v>
      </c>
      <c r="M50" s="11">
        <v>161.85</v>
      </c>
      <c r="N50" s="11">
        <v>102.74</v>
      </c>
      <c r="O50" s="13" t="s">
        <v>5</v>
      </c>
      <c r="P50" s="11">
        <f t="shared" si="9"/>
        <v>102.74000000000004</v>
      </c>
      <c r="Q50" s="30" t="s">
        <v>5</v>
      </c>
    </row>
    <row r="51" spans="1:17" ht="15" customHeight="1">
      <c r="A51" s="24" t="s">
        <v>222</v>
      </c>
      <c r="B51" s="25" t="s">
        <v>5</v>
      </c>
      <c r="C51" s="25" t="s">
        <v>5</v>
      </c>
      <c r="D51" s="25" t="s">
        <v>223</v>
      </c>
      <c r="E51" s="11">
        <v>104.08</v>
      </c>
      <c r="F51" s="13" t="s">
        <v>5</v>
      </c>
      <c r="G51" s="11">
        <v>104.08</v>
      </c>
      <c r="H51" s="13" t="s">
        <v>5</v>
      </c>
      <c r="I51" s="13" t="s">
        <v>5</v>
      </c>
      <c r="J51" s="13" t="s">
        <v>5</v>
      </c>
      <c r="K51" s="11">
        <v>54.8</v>
      </c>
      <c r="L51" s="13" t="s">
        <v>5</v>
      </c>
      <c r="M51" s="11">
        <v>54.8</v>
      </c>
      <c r="N51" s="11">
        <v>49.28</v>
      </c>
      <c r="O51" s="13" t="s">
        <v>5</v>
      </c>
      <c r="P51" s="11">
        <f>G51-M51</f>
        <v>49.28</v>
      </c>
      <c r="Q51" s="30" t="s">
        <v>5</v>
      </c>
    </row>
    <row r="52" spans="1:17" ht="15" customHeight="1">
      <c r="A52" s="24" t="s">
        <v>224</v>
      </c>
      <c r="B52" s="25" t="s">
        <v>5</v>
      </c>
      <c r="C52" s="25" t="s">
        <v>5</v>
      </c>
      <c r="D52" s="25" t="s">
        <v>225</v>
      </c>
      <c r="E52" s="11">
        <v>24.23</v>
      </c>
      <c r="F52" s="13" t="s">
        <v>5</v>
      </c>
      <c r="G52" s="11">
        <v>24.23</v>
      </c>
      <c r="H52" s="11">
        <v>136.28</v>
      </c>
      <c r="I52" s="13" t="s">
        <v>5</v>
      </c>
      <c r="J52" s="11">
        <v>136.28</v>
      </c>
      <c r="K52" s="11">
        <v>107.05</v>
      </c>
      <c r="L52" s="13" t="s">
        <v>5</v>
      </c>
      <c r="M52" s="11">
        <v>107.05</v>
      </c>
      <c r="N52" s="11">
        <v>53.46</v>
      </c>
      <c r="O52" s="13" t="s">
        <v>5</v>
      </c>
      <c r="P52" s="11">
        <f t="shared" si="9"/>
        <v>53.459999999999994</v>
      </c>
      <c r="Q52" s="30" t="s">
        <v>5</v>
      </c>
    </row>
    <row r="53" spans="1:17" ht="15" customHeight="1">
      <c r="A53" s="24" t="s">
        <v>226</v>
      </c>
      <c r="B53" s="25" t="s">
        <v>5</v>
      </c>
      <c r="C53" s="25" t="s">
        <v>5</v>
      </c>
      <c r="D53" s="25" t="s">
        <v>227</v>
      </c>
      <c r="E53" s="11">
        <v>6</v>
      </c>
      <c r="F53" s="13" t="s">
        <v>5</v>
      </c>
      <c r="G53" s="11">
        <v>6</v>
      </c>
      <c r="H53" s="11">
        <v>18.62</v>
      </c>
      <c r="I53" s="13" t="s">
        <v>5</v>
      </c>
      <c r="J53" s="11">
        <v>18.62</v>
      </c>
      <c r="K53" s="11">
        <v>24.62</v>
      </c>
      <c r="L53" s="13" t="s">
        <v>5</v>
      </c>
      <c r="M53" s="11">
        <v>24.62</v>
      </c>
      <c r="N53" s="13" t="s">
        <v>5</v>
      </c>
      <c r="O53" s="13" t="s">
        <v>5</v>
      </c>
      <c r="P53" s="11"/>
      <c r="Q53" s="30" t="s">
        <v>5</v>
      </c>
    </row>
    <row r="54" spans="1:17" ht="15" customHeight="1">
      <c r="A54" s="24" t="s">
        <v>228</v>
      </c>
      <c r="B54" s="25" t="s">
        <v>5</v>
      </c>
      <c r="C54" s="25" t="s">
        <v>5</v>
      </c>
      <c r="D54" s="25" t="s">
        <v>229</v>
      </c>
      <c r="E54" s="11">
        <v>6</v>
      </c>
      <c r="F54" s="13" t="s">
        <v>5</v>
      </c>
      <c r="G54" s="11">
        <v>6</v>
      </c>
      <c r="H54" s="11">
        <v>18.62</v>
      </c>
      <c r="I54" s="13" t="s">
        <v>5</v>
      </c>
      <c r="J54" s="11">
        <v>18.62</v>
      </c>
      <c r="K54" s="11">
        <v>24.62</v>
      </c>
      <c r="L54" s="13" t="s">
        <v>5</v>
      </c>
      <c r="M54" s="11">
        <v>24.62</v>
      </c>
      <c r="N54" s="13" t="s">
        <v>5</v>
      </c>
      <c r="O54" s="13" t="s">
        <v>5</v>
      </c>
      <c r="P54" s="11"/>
      <c r="Q54" s="30" t="s">
        <v>5</v>
      </c>
    </row>
    <row r="55" spans="1:17" ht="15" customHeight="1">
      <c r="A55" s="24" t="s">
        <v>230</v>
      </c>
      <c r="B55" s="25" t="s">
        <v>5</v>
      </c>
      <c r="C55" s="25" t="s">
        <v>5</v>
      </c>
      <c r="D55" s="25" t="s">
        <v>231</v>
      </c>
      <c r="E55" s="11">
        <v>222.9</v>
      </c>
      <c r="F55" s="13" t="s">
        <v>5</v>
      </c>
      <c r="G55" s="11">
        <v>222.9</v>
      </c>
      <c r="H55" s="11">
        <v>448.16</v>
      </c>
      <c r="I55" s="13" t="s">
        <v>5</v>
      </c>
      <c r="J55" s="11">
        <v>448.16</v>
      </c>
      <c r="K55" s="11">
        <v>221.31</v>
      </c>
      <c r="L55" s="13" t="s">
        <v>5</v>
      </c>
      <c r="M55" s="11">
        <v>221.31</v>
      </c>
      <c r="N55" s="11">
        <v>449.75</v>
      </c>
      <c r="O55" s="13" t="s">
        <v>5</v>
      </c>
      <c r="P55" s="11">
        <f aca="true" t="shared" si="10" ref="P55:P59">G55+J55-M55</f>
        <v>449.75000000000006</v>
      </c>
      <c r="Q55" s="30" t="s">
        <v>5</v>
      </c>
    </row>
    <row r="56" spans="1:17" ht="15" customHeight="1">
      <c r="A56" s="24" t="s">
        <v>232</v>
      </c>
      <c r="B56" s="25" t="s">
        <v>5</v>
      </c>
      <c r="C56" s="25" t="s">
        <v>5</v>
      </c>
      <c r="D56" s="25" t="s">
        <v>233</v>
      </c>
      <c r="E56" s="11">
        <v>128.5</v>
      </c>
      <c r="F56" s="13" t="s">
        <v>5</v>
      </c>
      <c r="G56" s="11">
        <v>128.5</v>
      </c>
      <c r="H56" s="11">
        <v>307.72</v>
      </c>
      <c r="I56" s="13" t="s">
        <v>5</v>
      </c>
      <c r="J56" s="11">
        <v>307.72</v>
      </c>
      <c r="K56" s="11">
        <v>122.97</v>
      </c>
      <c r="L56" s="13" t="s">
        <v>5</v>
      </c>
      <c r="M56" s="11">
        <v>122.97</v>
      </c>
      <c r="N56" s="11">
        <v>313.25</v>
      </c>
      <c r="O56" s="13" t="s">
        <v>5</v>
      </c>
      <c r="P56" s="11">
        <f t="shared" si="10"/>
        <v>313.25</v>
      </c>
      <c r="Q56" s="30" t="s">
        <v>5</v>
      </c>
    </row>
    <row r="57" spans="1:17" ht="15" customHeight="1">
      <c r="A57" s="24" t="s">
        <v>234</v>
      </c>
      <c r="B57" s="25" t="s">
        <v>5</v>
      </c>
      <c r="C57" s="25" t="s">
        <v>5</v>
      </c>
      <c r="D57" s="25" t="s">
        <v>235</v>
      </c>
      <c r="E57" s="11">
        <v>128.5</v>
      </c>
      <c r="F57" s="13" t="s">
        <v>5</v>
      </c>
      <c r="G57" s="11">
        <v>128.5</v>
      </c>
      <c r="H57" s="11">
        <v>307.72</v>
      </c>
      <c r="I57" s="13" t="s">
        <v>5</v>
      </c>
      <c r="J57" s="11">
        <v>307.72</v>
      </c>
      <c r="K57" s="11">
        <v>122.97</v>
      </c>
      <c r="L57" s="13" t="s">
        <v>5</v>
      </c>
      <c r="M57" s="11">
        <v>122.97</v>
      </c>
      <c r="N57" s="11">
        <v>313.25</v>
      </c>
      <c r="O57" s="13" t="s">
        <v>5</v>
      </c>
      <c r="P57" s="11">
        <f t="shared" si="10"/>
        <v>313.25</v>
      </c>
      <c r="Q57" s="30" t="s">
        <v>5</v>
      </c>
    </row>
    <row r="58" spans="1:17" ht="15" customHeight="1">
      <c r="A58" s="24" t="s">
        <v>236</v>
      </c>
      <c r="B58" s="25" t="s">
        <v>5</v>
      </c>
      <c r="C58" s="25" t="s">
        <v>5</v>
      </c>
      <c r="D58" s="25" t="s">
        <v>237</v>
      </c>
      <c r="E58" s="11">
        <v>94.4</v>
      </c>
      <c r="F58" s="13" t="s">
        <v>5</v>
      </c>
      <c r="G58" s="11">
        <v>94.4</v>
      </c>
      <c r="H58" s="11">
        <v>140.44</v>
      </c>
      <c r="I58" s="13" t="s">
        <v>5</v>
      </c>
      <c r="J58" s="11">
        <v>140.44</v>
      </c>
      <c r="K58" s="11">
        <v>98.34</v>
      </c>
      <c r="L58" s="13" t="s">
        <v>5</v>
      </c>
      <c r="M58" s="11">
        <v>98.34</v>
      </c>
      <c r="N58" s="11">
        <v>136.5</v>
      </c>
      <c r="O58" s="13" t="s">
        <v>5</v>
      </c>
      <c r="P58" s="11">
        <f t="shared" si="10"/>
        <v>136.5</v>
      </c>
      <c r="Q58" s="30" t="s">
        <v>5</v>
      </c>
    </row>
    <row r="59" spans="1:17" ht="15" customHeight="1">
      <c r="A59" s="24" t="s">
        <v>238</v>
      </c>
      <c r="B59" s="25" t="s">
        <v>5</v>
      </c>
      <c r="C59" s="25" t="s">
        <v>5</v>
      </c>
      <c r="D59" s="25" t="s">
        <v>239</v>
      </c>
      <c r="E59" s="11">
        <v>94.4</v>
      </c>
      <c r="F59" s="13" t="s">
        <v>5</v>
      </c>
      <c r="G59" s="11">
        <v>94.4</v>
      </c>
      <c r="H59" s="11">
        <v>140.44</v>
      </c>
      <c r="I59" s="13" t="s">
        <v>5</v>
      </c>
      <c r="J59" s="11">
        <v>140.44</v>
      </c>
      <c r="K59" s="11">
        <v>98.34</v>
      </c>
      <c r="L59" s="13" t="s">
        <v>5</v>
      </c>
      <c r="M59" s="11">
        <v>98.34</v>
      </c>
      <c r="N59" s="11">
        <v>136.5</v>
      </c>
      <c r="O59" s="13" t="s">
        <v>5</v>
      </c>
      <c r="P59" s="11">
        <f t="shared" si="10"/>
        <v>136.5</v>
      </c>
      <c r="Q59" s="30" t="s">
        <v>5</v>
      </c>
    </row>
    <row r="60" spans="1:17" ht="15" customHeight="1">
      <c r="A60" s="24" t="s">
        <v>240</v>
      </c>
      <c r="B60" s="25" t="s">
        <v>5</v>
      </c>
      <c r="C60" s="25" t="s">
        <v>5</v>
      </c>
      <c r="D60" s="25" t="s">
        <v>241</v>
      </c>
      <c r="E60" s="11">
        <v>0.9</v>
      </c>
      <c r="F60" s="13" t="s">
        <v>5</v>
      </c>
      <c r="G60" s="11">
        <v>0.9</v>
      </c>
      <c r="H60" s="13" t="s">
        <v>5</v>
      </c>
      <c r="I60" s="13" t="s">
        <v>5</v>
      </c>
      <c r="J60" s="13" t="s">
        <v>5</v>
      </c>
      <c r="K60" s="13" t="s">
        <v>5</v>
      </c>
      <c r="L60" s="13" t="s">
        <v>5</v>
      </c>
      <c r="M60" s="13" t="s">
        <v>5</v>
      </c>
      <c r="N60" s="11">
        <v>0.9</v>
      </c>
      <c r="O60" s="13" t="s">
        <v>5</v>
      </c>
      <c r="P60" s="11">
        <v>0.9</v>
      </c>
      <c r="Q60" s="30" t="s">
        <v>5</v>
      </c>
    </row>
    <row r="61" spans="1:17" ht="15" customHeight="1">
      <c r="A61" s="24" t="s">
        <v>242</v>
      </c>
      <c r="B61" s="25" t="s">
        <v>5</v>
      </c>
      <c r="C61" s="25" t="s">
        <v>5</v>
      </c>
      <c r="D61" s="25" t="s">
        <v>243</v>
      </c>
      <c r="E61" s="11">
        <v>0.9</v>
      </c>
      <c r="F61" s="13" t="s">
        <v>5</v>
      </c>
      <c r="G61" s="11">
        <v>0.9</v>
      </c>
      <c r="H61" s="13" t="s">
        <v>5</v>
      </c>
      <c r="I61" s="13" t="s">
        <v>5</v>
      </c>
      <c r="J61" s="13" t="s">
        <v>5</v>
      </c>
      <c r="K61" s="13" t="s">
        <v>5</v>
      </c>
      <c r="L61" s="13" t="s">
        <v>5</v>
      </c>
      <c r="M61" s="13" t="s">
        <v>5</v>
      </c>
      <c r="N61" s="11">
        <v>0.9</v>
      </c>
      <c r="O61" s="13" t="s">
        <v>5</v>
      </c>
      <c r="P61" s="11">
        <v>0.9</v>
      </c>
      <c r="Q61" s="30" t="s">
        <v>5</v>
      </c>
    </row>
    <row r="62" spans="1:17" ht="15" customHeight="1">
      <c r="A62" s="24" t="s">
        <v>244</v>
      </c>
      <c r="B62" s="25" t="s">
        <v>5</v>
      </c>
      <c r="C62" s="25" t="s">
        <v>5</v>
      </c>
      <c r="D62" s="25" t="s">
        <v>245</v>
      </c>
      <c r="E62" s="11">
        <v>0.9</v>
      </c>
      <c r="F62" s="13" t="s">
        <v>5</v>
      </c>
      <c r="G62" s="11">
        <v>0.9</v>
      </c>
      <c r="H62" s="13" t="s">
        <v>5</v>
      </c>
      <c r="I62" s="13" t="s">
        <v>5</v>
      </c>
      <c r="J62" s="13" t="s">
        <v>5</v>
      </c>
      <c r="K62" s="13" t="s">
        <v>5</v>
      </c>
      <c r="L62" s="13" t="s">
        <v>5</v>
      </c>
      <c r="M62" s="13" t="s">
        <v>5</v>
      </c>
      <c r="N62" s="11">
        <v>0.9</v>
      </c>
      <c r="O62" s="13" t="s">
        <v>5</v>
      </c>
      <c r="P62" s="11">
        <v>0.9</v>
      </c>
      <c r="Q62" s="30" t="s">
        <v>5</v>
      </c>
    </row>
    <row r="63" spans="1:17" ht="15" customHeight="1">
      <c r="A63" s="24" t="s">
        <v>291</v>
      </c>
      <c r="B63" s="25" t="s">
        <v>5</v>
      </c>
      <c r="C63" s="25" t="s">
        <v>5</v>
      </c>
      <c r="D63" s="25" t="s">
        <v>5</v>
      </c>
      <c r="E63" s="25" t="s">
        <v>5</v>
      </c>
      <c r="F63" s="25" t="s">
        <v>5</v>
      </c>
      <c r="G63" s="25" t="s">
        <v>5</v>
      </c>
      <c r="H63" s="25" t="s">
        <v>5</v>
      </c>
      <c r="I63" s="25" t="s">
        <v>5</v>
      </c>
      <c r="J63" s="25" t="s">
        <v>5</v>
      </c>
      <c r="K63" s="25" t="s">
        <v>5</v>
      </c>
      <c r="L63" s="25" t="s">
        <v>5</v>
      </c>
      <c r="M63" s="25" t="s">
        <v>5</v>
      </c>
      <c r="N63" s="25" t="s">
        <v>5</v>
      </c>
      <c r="O63" s="25" t="s">
        <v>5</v>
      </c>
      <c r="P63" s="25" t="s">
        <v>5</v>
      </c>
      <c r="Q63" s="25" t="s">
        <v>5</v>
      </c>
    </row>
  </sheetData>
  <sheetProtection/>
  <mergeCells count="7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Q6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16" right="0.16" top="0.28" bottom="0.28" header="0.51" footer="0.16"/>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H2" sqref="H2"/>
    </sheetView>
  </sheetViews>
  <sheetFormatPr defaultColWidth="9.140625" defaultRowHeight="12.75"/>
  <cols>
    <col min="1" max="1" width="7.00390625" style="0" customWidth="1"/>
    <col min="2" max="2" width="31.8515625" style="0" customWidth="1"/>
    <col min="3" max="3" width="17.140625" style="0" customWidth="1"/>
    <col min="4" max="4" width="7.00390625" style="0" customWidth="1"/>
    <col min="5" max="5" width="30.140625" style="0" customWidth="1"/>
    <col min="6" max="6" width="17.140625" style="0" customWidth="1"/>
    <col min="7" max="7" width="7.00390625" style="0" customWidth="1"/>
    <col min="8" max="8" width="34.8515625" style="0" customWidth="1"/>
    <col min="9" max="9" width="17.7109375" style="0" customWidth="1"/>
    <col min="10" max="10" width="9.7109375" style="0" customWidth="1"/>
  </cols>
  <sheetData>
    <row r="1" spans="1:9" ht="19.5">
      <c r="A1" s="31" t="s">
        <v>292</v>
      </c>
      <c r="B1" s="31"/>
      <c r="C1" s="31"/>
      <c r="D1" s="31"/>
      <c r="E1" s="31"/>
      <c r="F1" s="31"/>
      <c r="G1" s="31"/>
      <c r="H1" s="31"/>
      <c r="I1" s="31"/>
    </row>
    <row r="2" ht="12.75">
      <c r="I2" s="2" t="s">
        <v>293</v>
      </c>
    </row>
    <row r="3" spans="1:9" ht="12.75">
      <c r="A3" s="3" t="s">
        <v>2</v>
      </c>
      <c r="I3" s="2" t="s">
        <v>3</v>
      </c>
    </row>
    <row r="4" spans="1:9" ht="15" customHeight="1">
      <c r="A4" s="19" t="s">
        <v>294</v>
      </c>
      <c r="B4" s="20" t="s">
        <v>5</v>
      </c>
      <c r="C4" s="20" t="s">
        <v>5</v>
      </c>
      <c r="D4" s="20" t="s">
        <v>295</v>
      </c>
      <c r="E4" s="20" t="s">
        <v>5</v>
      </c>
      <c r="F4" s="20" t="s">
        <v>5</v>
      </c>
      <c r="G4" s="20" t="s">
        <v>5</v>
      </c>
      <c r="H4" s="20" t="s">
        <v>5</v>
      </c>
      <c r="I4" s="20" t="s">
        <v>5</v>
      </c>
    </row>
    <row r="5" spans="1:9" ht="15" customHeight="1">
      <c r="A5" s="21" t="s">
        <v>296</v>
      </c>
      <c r="B5" s="22" t="s">
        <v>134</v>
      </c>
      <c r="C5" s="22" t="s">
        <v>9</v>
      </c>
      <c r="D5" s="22" t="s">
        <v>296</v>
      </c>
      <c r="E5" s="22" t="s">
        <v>134</v>
      </c>
      <c r="F5" s="22" t="s">
        <v>9</v>
      </c>
      <c r="G5" s="22" t="s">
        <v>296</v>
      </c>
      <c r="H5" s="22" t="s">
        <v>134</v>
      </c>
      <c r="I5" s="22" t="s">
        <v>9</v>
      </c>
    </row>
    <row r="6" spans="1:9" ht="15" customHeight="1">
      <c r="A6" s="21" t="s">
        <v>5</v>
      </c>
      <c r="B6" s="22" t="s">
        <v>5</v>
      </c>
      <c r="C6" s="22" t="s">
        <v>5</v>
      </c>
      <c r="D6" s="32" t="s">
        <v>5</v>
      </c>
      <c r="E6" s="32" t="s">
        <v>5</v>
      </c>
      <c r="F6" s="32" t="s">
        <v>5</v>
      </c>
      <c r="G6" s="32" t="s">
        <v>5</v>
      </c>
      <c r="H6" s="32" t="s">
        <v>5</v>
      </c>
      <c r="I6" s="32" t="s">
        <v>5</v>
      </c>
    </row>
    <row r="7" spans="1:9" ht="15" customHeight="1">
      <c r="A7" s="33" t="s">
        <v>297</v>
      </c>
      <c r="B7" s="34" t="s">
        <v>298</v>
      </c>
      <c r="C7" s="35">
        <v>1401.88</v>
      </c>
      <c r="D7" s="34" t="s">
        <v>299</v>
      </c>
      <c r="E7" s="34" t="s">
        <v>300</v>
      </c>
      <c r="F7" s="35">
        <v>141.95</v>
      </c>
      <c r="G7" s="34" t="s">
        <v>301</v>
      </c>
      <c r="H7" s="34" t="s">
        <v>302</v>
      </c>
      <c r="I7" s="35">
        <v>1.35</v>
      </c>
    </row>
    <row r="8" spans="1:9" ht="15" customHeight="1">
      <c r="A8" s="33" t="s">
        <v>303</v>
      </c>
      <c r="B8" s="34" t="s">
        <v>304</v>
      </c>
      <c r="C8" s="11">
        <v>318.25</v>
      </c>
      <c r="D8" s="34" t="s">
        <v>305</v>
      </c>
      <c r="E8" s="34" t="s">
        <v>306</v>
      </c>
      <c r="F8" s="11">
        <v>12.68</v>
      </c>
      <c r="G8" s="34" t="s">
        <v>307</v>
      </c>
      <c r="H8" s="34" t="s">
        <v>308</v>
      </c>
      <c r="I8" s="13" t="s">
        <v>5</v>
      </c>
    </row>
    <row r="9" spans="1:9" ht="15" customHeight="1">
      <c r="A9" s="33" t="s">
        <v>309</v>
      </c>
      <c r="B9" s="34" t="s">
        <v>310</v>
      </c>
      <c r="C9" s="11">
        <v>387.35</v>
      </c>
      <c r="D9" s="34" t="s">
        <v>311</v>
      </c>
      <c r="E9" s="34" t="s">
        <v>312</v>
      </c>
      <c r="F9" s="11">
        <v>3.74</v>
      </c>
      <c r="G9" s="34" t="s">
        <v>313</v>
      </c>
      <c r="H9" s="34" t="s">
        <v>314</v>
      </c>
      <c r="I9" s="11">
        <v>1.35</v>
      </c>
    </row>
    <row r="10" spans="1:9" ht="15" customHeight="1">
      <c r="A10" s="33" t="s">
        <v>315</v>
      </c>
      <c r="B10" s="34" t="s">
        <v>316</v>
      </c>
      <c r="C10" s="11">
        <v>143.93</v>
      </c>
      <c r="D10" s="34" t="s">
        <v>317</v>
      </c>
      <c r="E10" s="34" t="s">
        <v>318</v>
      </c>
      <c r="F10" s="13" t="s">
        <v>5</v>
      </c>
      <c r="G10" s="34" t="s">
        <v>319</v>
      </c>
      <c r="H10" s="34" t="s">
        <v>320</v>
      </c>
      <c r="I10" s="13" t="s">
        <v>5</v>
      </c>
    </row>
    <row r="11" spans="1:9" ht="15" customHeight="1">
      <c r="A11" s="33" t="s">
        <v>321</v>
      </c>
      <c r="B11" s="34" t="s">
        <v>322</v>
      </c>
      <c r="C11" s="11">
        <v>204.64</v>
      </c>
      <c r="D11" s="34" t="s">
        <v>323</v>
      </c>
      <c r="E11" s="34" t="s">
        <v>324</v>
      </c>
      <c r="F11" s="11">
        <v>0.15</v>
      </c>
      <c r="G11" s="34" t="s">
        <v>325</v>
      </c>
      <c r="H11" s="34" t="s">
        <v>326</v>
      </c>
      <c r="I11" s="13" t="s">
        <v>5</v>
      </c>
    </row>
    <row r="12" spans="1:9" ht="15" customHeight="1">
      <c r="A12" s="33" t="s">
        <v>327</v>
      </c>
      <c r="B12" s="34" t="s">
        <v>328</v>
      </c>
      <c r="C12" s="11">
        <v>6.23</v>
      </c>
      <c r="D12" s="34" t="s">
        <v>329</v>
      </c>
      <c r="E12" s="34" t="s">
        <v>330</v>
      </c>
      <c r="F12" s="11">
        <v>0.3</v>
      </c>
      <c r="G12" s="34" t="s">
        <v>331</v>
      </c>
      <c r="H12" s="34" t="s">
        <v>332</v>
      </c>
      <c r="I12" s="13" t="s">
        <v>5</v>
      </c>
    </row>
    <row r="13" spans="1:9" ht="15" customHeight="1">
      <c r="A13" s="33" t="s">
        <v>333</v>
      </c>
      <c r="B13" s="34" t="s">
        <v>334</v>
      </c>
      <c r="C13" s="11">
        <v>145.93</v>
      </c>
      <c r="D13" s="34" t="s">
        <v>335</v>
      </c>
      <c r="E13" s="34" t="s">
        <v>336</v>
      </c>
      <c r="F13" s="11">
        <v>1.15</v>
      </c>
      <c r="G13" s="34" t="s">
        <v>337</v>
      </c>
      <c r="H13" s="34" t="s">
        <v>338</v>
      </c>
      <c r="I13" s="13" t="s">
        <v>5</v>
      </c>
    </row>
    <row r="14" spans="1:9" ht="15" customHeight="1">
      <c r="A14" s="33" t="s">
        <v>339</v>
      </c>
      <c r="B14" s="34" t="s">
        <v>340</v>
      </c>
      <c r="C14" s="11">
        <v>114.54</v>
      </c>
      <c r="D14" s="34" t="s">
        <v>341</v>
      </c>
      <c r="E14" s="34" t="s">
        <v>342</v>
      </c>
      <c r="F14" s="11">
        <v>5.15</v>
      </c>
      <c r="G14" s="34" t="s">
        <v>343</v>
      </c>
      <c r="H14" s="34" t="s">
        <v>344</v>
      </c>
      <c r="I14" s="13" t="s">
        <v>5</v>
      </c>
    </row>
    <row r="15" spans="1:9" ht="15" customHeight="1">
      <c r="A15" s="33" t="s">
        <v>345</v>
      </c>
      <c r="B15" s="34" t="s">
        <v>346</v>
      </c>
      <c r="C15" s="11">
        <v>0.06</v>
      </c>
      <c r="D15" s="34" t="s">
        <v>347</v>
      </c>
      <c r="E15" s="34" t="s">
        <v>348</v>
      </c>
      <c r="F15" s="13" t="s">
        <v>5</v>
      </c>
      <c r="G15" s="34" t="s">
        <v>349</v>
      </c>
      <c r="H15" s="34" t="s">
        <v>350</v>
      </c>
      <c r="I15" s="13" t="s">
        <v>5</v>
      </c>
    </row>
    <row r="16" spans="1:9" ht="15" customHeight="1">
      <c r="A16" s="33" t="s">
        <v>351</v>
      </c>
      <c r="B16" s="34" t="s">
        <v>352</v>
      </c>
      <c r="C16" s="11">
        <v>80.95</v>
      </c>
      <c r="D16" s="34" t="s">
        <v>353</v>
      </c>
      <c r="E16" s="34" t="s">
        <v>354</v>
      </c>
      <c r="F16" s="11">
        <v>4.78</v>
      </c>
      <c r="G16" s="34" t="s">
        <v>355</v>
      </c>
      <c r="H16" s="34" t="s">
        <v>356</v>
      </c>
      <c r="I16" s="13" t="s">
        <v>5</v>
      </c>
    </row>
    <row r="17" spans="1:9" ht="15" customHeight="1">
      <c r="A17" s="33" t="s">
        <v>357</v>
      </c>
      <c r="B17" s="34" t="s">
        <v>358</v>
      </c>
      <c r="C17" s="35">
        <v>343.57</v>
      </c>
      <c r="D17" s="34" t="s">
        <v>359</v>
      </c>
      <c r="E17" s="34" t="s">
        <v>360</v>
      </c>
      <c r="F17" s="11">
        <v>6.27</v>
      </c>
      <c r="G17" s="34" t="s">
        <v>361</v>
      </c>
      <c r="H17" s="34" t="s">
        <v>362</v>
      </c>
      <c r="I17" s="13" t="s">
        <v>5</v>
      </c>
    </row>
    <row r="18" spans="1:9" ht="15" customHeight="1">
      <c r="A18" s="33" t="s">
        <v>363</v>
      </c>
      <c r="B18" s="34" t="s">
        <v>364</v>
      </c>
      <c r="C18" s="11">
        <v>20.36</v>
      </c>
      <c r="D18" s="34" t="s">
        <v>365</v>
      </c>
      <c r="E18" s="34" t="s">
        <v>366</v>
      </c>
      <c r="F18" s="13" t="s">
        <v>5</v>
      </c>
      <c r="G18" s="34" t="s">
        <v>367</v>
      </c>
      <c r="H18" s="34" t="s">
        <v>368</v>
      </c>
      <c r="I18" s="13" t="s">
        <v>5</v>
      </c>
    </row>
    <row r="19" spans="1:9" ht="15" customHeight="1">
      <c r="A19" s="33" t="s">
        <v>369</v>
      </c>
      <c r="B19" s="34" t="s">
        <v>370</v>
      </c>
      <c r="C19" s="11">
        <v>16.46</v>
      </c>
      <c r="D19" s="34" t="s">
        <v>371</v>
      </c>
      <c r="E19" s="34" t="s">
        <v>372</v>
      </c>
      <c r="F19" s="11">
        <v>1.08</v>
      </c>
      <c r="G19" s="34" t="s">
        <v>373</v>
      </c>
      <c r="H19" s="34" t="s">
        <v>374</v>
      </c>
      <c r="I19" s="13" t="s">
        <v>5</v>
      </c>
    </row>
    <row r="20" spans="1:9" ht="15" customHeight="1">
      <c r="A20" s="33" t="s">
        <v>375</v>
      </c>
      <c r="B20" s="34" t="s">
        <v>376</v>
      </c>
      <c r="C20" s="13" t="s">
        <v>5</v>
      </c>
      <c r="D20" s="34" t="s">
        <v>377</v>
      </c>
      <c r="E20" s="34" t="s">
        <v>378</v>
      </c>
      <c r="F20" s="13" t="s">
        <v>5</v>
      </c>
      <c r="G20" s="34" t="s">
        <v>379</v>
      </c>
      <c r="H20" s="34" t="s">
        <v>380</v>
      </c>
      <c r="I20" s="13" t="s">
        <v>5</v>
      </c>
    </row>
    <row r="21" spans="1:9" ht="15" customHeight="1">
      <c r="A21" s="33" t="s">
        <v>381</v>
      </c>
      <c r="B21" s="34" t="s">
        <v>382</v>
      </c>
      <c r="C21" s="11">
        <v>19.72</v>
      </c>
      <c r="D21" s="34" t="s">
        <v>383</v>
      </c>
      <c r="E21" s="34" t="s">
        <v>384</v>
      </c>
      <c r="F21" s="11">
        <v>1.97</v>
      </c>
      <c r="G21" s="34" t="s">
        <v>385</v>
      </c>
      <c r="H21" s="34" t="s">
        <v>386</v>
      </c>
      <c r="I21" s="9" t="s">
        <v>387</v>
      </c>
    </row>
    <row r="22" spans="1:9" ht="15" customHeight="1">
      <c r="A22" s="33" t="s">
        <v>388</v>
      </c>
      <c r="B22" s="34" t="s">
        <v>389</v>
      </c>
      <c r="C22" s="11">
        <v>191.41</v>
      </c>
      <c r="D22" s="34" t="s">
        <v>390</v>
      </c>
      <c r="E22" s="34" t="s">
        <v>391</v>
      </c>
      <c r="F22" s="11">
        <v>1.06</v>
      </c>
      <c r="G22" s="34" t="s">
        <v>392</v>
      </c>
      <c r="H22" s="34" t="s">
        <v>393</v>
      </c>
      <c r="I22" s="13" t="s">
        <v>5</v>
      </c>
    </row>
    <row r="23" spans="1:9" ht="15" customHeight="1">
      <c r="A23" s="33" t="s">
        <v>394</v>
      </c>
      <c r="B23" s="34" t="s">
        <v>395</v>
      </c>
      <c r="C23" s="13" t="s">
        <v>5</v>
      </c>
      <c r="D23" s="34" t="s">
        <v>396</v>
      </c>
      <c r="E23" s="34" t="s">
        <v>397</v>
      </c>
      <c r="F23" s="11">
        <v>1.99</v>
      </c>
      <c r="G23" s="34" t="s">
        <v>398</v>
      </c>
      <c r="H23" s="34" t="s">
        <v>399</v>
      </c>
      <c r="I23" s="13" t="s">
        <v>5</v>
      </c>
    </row>
    <row r="24" spans="1:9" ht="16.5" customHeight="1">
      <c r="A24" s="33" t="s">
        <v>400</v>
      </c>
      <c r="B24" s="34" t="s">
        <v>401</v>
      </c>
      <c r="C24" s="11">
        <v>0.07</v>
      </c>
      <c r="D24" s="34" t="s">
        <v>402</v>
      </c>
      <c r="E24" s="34" t="s">
        <v>403</v>
      </c>
      <c r="F24" s="13" t="s">
        <v>5</v>
      </c>
      <c r="G24" s="34" t="s">
        <v>404</v>
      </c>
      <c r="H24" s="34" t="s">
        <v>405</v>
      </c>
      <c r="I24" s="13" t="s">
        <v>5</v>
      </c>
    </row>
    <row r="25" spans="1:9" ht="15" customHeight="1">
      <c r="A25" s="33" t="s">
        <v>406</v>
      </c>
      <c r="B25" s="34" t="s">
        <v>407</v>
      </c>
      <c r="C25" s="13" t="s">
        <v>5</v>
      </c>
      <c r="D25" s="34" t="s">
        <v>408</v>
      </c>
      <c r="E25" s="34" t="s">
        <v>409</v>
      </c>
      <c r="F25" s="13" t="s">
        <v>5</v>
      </c>
      <c r="G25" s="34" t="s">
        <v>410</v>
      </c>
      <c r="H25" s="34" t="s">
        <v>411</v>
      </c>
      <c r="I25" s="13" t="s">
        <v>5</v>
      </c>
    </row>
    <row r="26" spans="1:9" ht="15" customHeight="1">
      <c r="A26" s="33" t="s">
        <v>412</v>
      </c>
      <c r="B26" s="34" t="s">
        <v>413</v>
      </c>
      <c r="C26" s="11">
        <v>0.11</v>
      </c>
      <c r="D26" s="34" t="s">
        <v>414</v>
      </c>
      <c r="E26" s="34" t="s">
        <v>415</v>
      </c>
      <c r="F26" s="13" t="s">
        <v>5</v>
      </c>
      <c r="G26" s="34" t="s">
        <v>416</v>
      </c>
      <c r="H26" s="34" t="s">
        <v>417</v>
      </c>
      <c r="I26" s="13" t="s">
        <v>5</v>
      </c>
    </row>
    <row r="27" spans="1:9" ht="15" customHeight="1">
      <c r="A27" s="33" t="s">
        <v>418</v>
      </c>
      <c r="B27" s="34" t="s">
        <v>419</v>
      </c>
      <c r="C27" s="13" t="s">
        <v>5</v>
      </c>
      <c r="D27" s="34" t="s">
        <v>420</v>
      </c>
      <c r="E27" s="34" t="s">
        <v>421</v>
      </c>
      <c r="F27" s="11">
        <v>54.67</v>
      </c>
      <c r="G27" s="34" t="s">
        <v>422</v>
      </c>
      <c r="H27" s="34" t="s">
        <v>423</v>
      </c>
      <c r="I27" s="13" t="s">
        <v>5</v>
      </c>
    </row>
    <row r="28" spans="1:9" ht="15" customHeight="1">
      <c r="A28" s="33" t="s">
        <v>424</v>
      </c>
      <c r="B28" s="34" t="s">
        <v>425</v>
      </c>
      <c r="C28" s="11">
        <v>87.96</v>
      </c>
      <c r="D28" s="34" t="s">
        <v>426</v>
      </c>
      <c r="E28" s="34" t="s">
        <v>427</v>
      </c>
      <c r="F28" s="11">
        <v>0.1</v>
      </c>
      <c r="G28" s="34" t="s">
        <v>428</v>
      </c>
      <c r="H28" s="34" t="s">
        <v>429</v>
      </c>
      <c r="I28" s="13" t="s">
        <v>5</v>
      </c>
    </row>
    <row r="29" spans="1:9" ht="15" customHeight="1">
      <c r="A29" s="33" t="s">
        <v>430</v>
      </c>
      <c r="B29" s="34" t="s">
        <v>431</v>
      </c>
      <c r="C29" s="13" t="s">
        <v>5</v>
      </c>
      <c r="D29" s="34" t="s">
        <v>432</v>
      </c>
      <c r="E29" s="34" t="s">
        <v>433</v>
      </c>
      <c r="F29" s="11">
        <v>15.47</v>
      </c>
      <c r="G29" s="34" t="s">
        <v>434</v>
      </c>
      <c r="H29" s="34" t="s">
        <v>435</v>
      </c>
      <c r="I29" s="13" t="s">
        <v>5</v>
      </c>
    </row>
    <row r="30" spans="1:9" ht="15" customHeight="1">
      <c r="A30" s="33" t="s">
        <v>436</v>
      </c>
      <c r="B30" s="34" t="s">
        <v>437</v>
      </c>
      <c r="C30" s="13" t="s">
        <v>5</v>
      </c>
      <c r="D30" s="34" t="s">
        <v>438</v>
      </c>
      <c r="E30" s="34" t="s">
        <v>439</v>
      </c>
      <c r="F30" s="13" t="s">
        <v>5</v>
      </c>
      <c r="G30" s="34" t="s">
        <v>440</v>
      </c>
      <c r="H30" s="34" t="s">
        <v>441</v>
      </c>
      <c r="I30" s="13" t="s">
        <v>5</v>
      </c>
    </row>
    <row r="31" spans="1:9" ht="15" customHeight="1">
      <c r="A31" s="33" t="s">
        <v>442</v>
      </c>
      <c r="B31" s="34" t="s">
        <v>443</v>
      </c>
      <c r="C31" s="13" t="s">
        <v>5</v>
      </c>
      <c r="D31" s="34" t="s">
        <v>444</v>
      </c>
      <c r="E31" s="34" t="s">
        <v>445</v>
      </c>
      <c r="F31" s="11">
        <v>10.85</v>
      </c>
      <c r="G31" s="34" t="s">
        <v>446</v>
      </c>
      <c r="H31" s="34" t="s">
        <v>247</v>
      </c>
      <c r="I31" s="13" t="s">
        <v>5</v>
      </c>
    </row>
    <row r="32" spans="1:9" ht="15" customHeight="1">
      <c r="A32" s="33" t="s">
        <v>447</v>
      </c>
      <c r="B32" s="34" t="s">
        <v>448</v>
      </c>
      <c r="C32" s="13" t="s">
        <v>5</v>
      </c>
      <c r="D32" s="34" t="s">
        <v>449</v>
      </c>
      <c r="E32" s="34" t="s">
        <v>450</v>
      </c>
      <c r="F32" s="11">
        <v>7.14</v>
      </c>
      <c r="G32" s="34" t="s">
        <v>451</v>
      </c>
      <c r="H32" s="34" t="s">
        <v>452</v>
      </c>
      <c r="I32" s="13" t="s">
        <v>5</v>
      </c>
    </row>
    <row r="33" spans="1:9" ht="15" customHeight="1">
      <c r="A33" s="33" t="s">
        <v>453</v>
      </c>
      <c r="B33" s="34" t="s">
        <v>454</v>
      </c>
      <c r="C33" s="11">
        <v>7.48</v>
      </c>
      <c r="D33" s="34" t="s">
        <v>455</v>
      </c>
      <c r="E33" s="34" t="s">
        <v>456</v>
      </c>
      <c r="F33" s="13" t="s">
        <v>5</v>
      </c>
      <c r="G33" s="34" t="s">
        <v>5</v>
      </c>
      <c r="H33" s="34" t="s">
        <v>5</v>
      </c>
      <c r="I33" s="13" t="s">
        <v>5</v>
      </c>
    </row>
    <row r="34" spans="1:9" ht="15" customHeight="1">
      <c r="A34" s="33" t="s">
        <v>5</v>
      </c>
      <c r="B34" s="34" t="s">
        <v>5</v>
      </c>
      <c r="C34" s="13" t="s">
        <v>5</v>
      </c>
      <c r="D34" s="34" t="s">
        <v>457</v>
      </c>
      <c r="E34" s="34" t="s">
        <v>458</v>
      </c>
      <c r="F34" s="11">
        <v>13.4</v>
      </c>
      <c r="G34" s="34" t="s">
        <v>5</v>
      </c>
      <c r="H34" s="34" t="s">
        <v>5</v>
      </c>
      <c r="I34" s="13" t="s">
        <v>5</v>
      </c>
    </row>
    <row r="35" spans="1:9" ht="15" customHeight="1">
      <c r="A35" s="36" t="s">
        <v>459</v>
      </c>
      <c r="B35" s="23" t="s">
        <v>5</v>
      </c>
      <c r="C35" s="11">
        <f>C7+C17</f>
        <v>1745.45</v>
      </c>
      <c r="D35" s="23" t="s">
        <v>460</v>
      </c>
      <c r="E35" s="23" t="s">
        <v>5</v>
      </c>
      <c r="F35" s="23" t="s">
        <v>5</v>
      </c>
      <c r="G35" s="23" t="s">
        <v>5</v>
      </c>
      <c r="H35" s="23" t="s">
        <v>5</v>
      </c>
      <c r="I35" s="11">
        <f>F7+I7</f>
        <v>143.29999999999998</v>
      </c>
    </row>
    <row r="36" spans="1:9" ht="15.75" customHeight="1">
      <c r="A36" s="24" t="s">
        <v>461</v>
      </c>
      <c r="B36" s="25" t="s">
        <v>5</v>
      </c>
      <c r="C36" s="25" t="s">
        <v>5</v>
      </c>
      <c r="D36" s="25" t="s">
        <v>5</v>
      </c>
      <c r="E36" s="25" t="s">
        <v>5</v>
      </c>
      <c r="F36" s="25" t="s">
        <v>5</v>
      </c>
      <c r="G36" s="25" t="s">
        <v>5</v>
      </c>
      <c r="H36" s="25" t="s">
        <v>5</v>
      </c>
      <c r="I36" s="25" t="s">
        <v>5</v>
      </c>
    </row>
    <row r="41" ht="12.75">
      <c r="E41" s="3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16" right="0.17" top="0.6" bottom="0.16" header="0.51" footer="0.51"/>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Q19"/>
  <sheetViews>
    <sheetView workbookViewId="0" topLeftCell="A1">
      <selection activeCell="A1" sqref="A1:Q1"/>
    </sheetView>
  </sheetViews>
  <sheetFormatPr defaultColWidth="9.140625" defaultRowHeight="12.75"/>
  <cols>
    <col min="1" max="3" width="3.140625" style="0" customWidth="1"/>
    <col min="4" max="4" width="37.421875" style="0" customWidth="1"/>
    <col min="5" max="5" width="10.57421875" style="0" customWidth="1"/>
    <col min="6" max="6" width="5.421875" style="0" customWidth="1"/>
    <col min="7" max="7" width="10.57421875" style="0" customWidth="1"/>
    <col min="8" max="8" width="9.140625" style="0" customWidth="1"/>
    <col min="9" max="9" width="6.421875" style="0" customWidth="1"/>
    <col min="10" max="10" width="8.00390625" style="0" customWidth="1"/>
    <col min="11" max="11" width="9.28125" style="0" customWidth="1"/>
    <col min="12" max="12" width="4.7109375" style="0" customWidth="1"/>
    <col min="13" max="13" width="9.57421875" style="0" customWidth="1"/>
    <col min="14" max="14" width="10.421875" style="0" customWidth="1"/>
    <col min="15" max="15" width="4.421875" style="0" customWidth="1"/>
    <col min="16" max="16" width="12.00390625" style="0" customWidth="1"/>
    <col min="17" max="17" width="16.00390625" style="0" customWidth="1"/>
    <col min="18" max="18" width="9.7109375" style="0" customWidth="1"/>
  </cols>
  <sheetData>
    <row r="1" spans="1:17" ht="27">
      <c r="A1" s="1" t="s">
        <v>462</v>
      </c>
      <c r="B1" s="1"/>
      <c r="C1" s="1"/>
      <c r="D1" s="1"/>
      <c r="E1" s="1"/>
      <c r="F1" s="1"/>
      <c r="G1" s="1"/>
      <c r="H1" s="1"/>
      <c r="I1" s="1"/>
      <c r="J1" s="1"/>
      <c r="K1" s="1"/>
      <c r="L1" s="1"/>
      <c r="M1" s="1"/>
      <c r="N1" s="1"/>
      <c r="O1" s="1"/>
      <c r="P1" s="1"/>
      <c r="Q1" s="1"/>
    </row>
    <row r="2" ht="14.25">
      <c r="Q2" s="26" t="s">
        <v>463</v>
      </c>
    </row>
    <row r="3" spans="1:17" ht="14.25">
      <c r="A3" s="18" t="s">
        <v>2</v>
      </c>
      <c r="Q3" s="26" t="s">
        <v>3</v>
      </c>
    </row>
    <row r="4" spans="1:17" ht="18" customHeight="1">
      <c r="A4" s="19" t="s">
        <v>7</v>
      </c>
      <c r="B4" s="20" t="s">
        <v>5</v>
      </c>
      <c r="C4" s="20" t="s">
        <v>5</v>
      </c>
      <c r="D4" s="20" t="s">
        <v>5</v>
      </c>
      <c r="E4" s="20" t="s">
        <v>96</v>
      </c>
      <c r="F4" s="20" t="s">
        <v>5</v>
      </c>
      <c r="G4" s="20" t="s">
        <v>5</v>
      </c>
      <c r="H4" s="20" t="s">
        <v>285</v>
      </c>
      <c r="I4" s="20" t="s">
        <v>5</v>
      </c>
      <c r="J4" s="20" t="s">
        <v>5</v>
      </c>
      <c r="K4" s="20" t="s">
        <v>286</v>
      </c>
      <c r="L4" s="20" t="s">
        <v>5</v>
      </c>
      <c r="M4" s="20" t="s">
        <v>5</v>
      </c>
      <c r="N4" s="20" t="s">
        <v>113</v>
      </c>
      <c r="O4" s="20" t="s">
        <v>5</v>
      </c>
      <c r="P4" s="20" t="s">
        <v>5</v>
      </c>
      <c r="Q4" s="27" t="s">
        <v>5</v>
      </c>
    </row>
    <row r="5" spans="1:17" ht="18" customHeight="1">
      <c r="A5" s="21" t="s">
        <v>133</v>
      </c>
      <c r="B5" s="22" t="s">
        <v>5</v>
      </c>
      <c r="C5" s="22" t="s">
        <v>5</v>
      </c>
      <c r="D5" s="22" t="s">
        <v>134</v>
      </c>
      <c r="E5" s="22" t="s">
        <v>139</v>
      </c>
      <c r="F5" s="22" t="s">
        <v>287</v>
      </c>
      <c r="G5" s="22" t="s">
        <v>288</v>
      </c>
      <c r="H5" s="22" t="s">
        <v>139</v>
      </c>
      <c r="I5" s="22" t="s">
        <v>259</v>
      </c>
      <c r="J5" s="22" t="s">
        <v>260</v>
      </c>
      <c r="K5" s="22" t="s">
        <v>139</v>
      </c>
      <c r="L5" s="22" t="s">
        <v>259</v>
      </c>
      <c r="M5" s="22" t="s">
        <v>260</v>
      </c>
      <c r="N5" s="22" t="s">
        <v>139</v>
      </c>
      <c r="O5" s="22" t="s">
        <v>287</v>
      </c>
      <c r="P5" s="22" t="s">
        <v>288</v>
      </c>
      <c r="Q5" s="22" t="s">
        <v>5</v>
      </c>
    </row>
    <row r="6" spans="1:17" ht="15" customHeight="1">
      <c r="A6" s="21" t="s">
        <v>5</v>
      </c>
      <c r="B6" s="22" t="s">
        <v>5</v>
      </c>
      <c r="C6" s="22" t="s">
        <v>5</v>
      </c>
      <c r="D6" s="22" t="s">
        <v>5</v>
      </c>
      <c r="E6" s="22" t="s">
        <v>5</v>
      </c>
      <c r="F6" s="22" t="s">
        <v>5</v>
      </c>
      <c r="G6" s="22" t="s">
        <v>135</v>
      </c>
      <c r="H6" s="22" t="s">
        <v>5</v>
      </c>
      <c r="I6" s="22" t="s">
        <v>5</v>
      </c>
      <c r="J6" s="22" t="s">
        <v>135</v>
      </c>
      <c r="K6" s="22" t="s">
        <v>5</v>
      </c>
      <c r="L6" s="22" t="s">
        <v>5</v>
      </c>
      <c r="M6" s="22" t="s">
        <v>135</v>
      </c>
      <c r="N6" s="22" t="s">
        <v>5</v>
      </c>
      <c r="O6" s="22" t="s">
        <v>5</v>
      </c>
      <c r="P6" s="22" t="s">
        <v>289</v>
      </c>
      <c r="Q6" s="28" t="s">
        <v>290</v>
      </c>
    </row>
    <row r="7" spans="1:17"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8" t="s">
        <v>5</v>
      </c>
    </row>
    <row r="8" spans="1:17" ht="15" customHeight="1">
      <c r="A8" s="21" t="s">
        <v>136</v>
      </c>
      <c r="B8" s="22" t="s">
        <v>137</v>
      </c>
      <c r="C8" s="22" t="s">
        <v>138</v>
      </c>
      <c r="D8" s="22" t="s">
        <v>11</v>
      </c>
      <c r="E8" s="23" t="s">
        <v>12</v>
      </c>
      <c r="F8" s="23" t="s">
        <v>13</v>
      </c>
      <c r="G8" s="23" t="s">
        <v>21</v>
      </c>
      <c r="H8" s="23" t="s">
        <v>25</v>
      </c>
      <c r="I8" s="23" t="s">
        <v>29</v>
      </c>
      <c r="J8" s="23" t="s">
        <v>33</v>
      </c>
      <c r="K8" s="23" t="s">
        <v>37</v>
      </c>
      <c r="L8" s="23" t="s">
        <v>40</v>
      </c>
      <c r="M8" s="23" t="s">
        <v>43</v>
      </c>
      <c r="N8" s="23" t="s">
        <v>46</v>
      </c>
      <c r="O8" s="23" t="s">
        <v>49</v>
      </c>
      <c r="P8" s="23" t="s">
        <v>52</v>
      </c>
      <c r="Q8" s="29" t="s">
        <v>55</v>
      </c>
    </row>
    <row r="9" spans="1:17" ht="15" customHeight="1">
      <c r="A9" s="21" t="s">
        <v>5</v>
      </c>
      <c r="B9" s="22" t="s">
        <v>5</v>
      </c>
      <c r="C9" s="22" t="s">
        <v>5</v>
      </c>
      <c r="D9" s="22" t="s">
        <v>139</v>
      </c>
      <c r="E9" s="11">
        <v>1815.18</v>
      </c>
      <c r="F9" s="13" t="s">
        <v>5</v>
      </c>
      <c r="G9" s="11">
        <v>1815.18</v>
      </c>
      <c r="H9" s="11">
        <v>748.07</v>
      </c>
      <c r="I9" s="13" t="s">
        <v>5</v>
      </c>
      <c r="J9" s="11">
        <v>748.07</v>
      </c>
      <c r="K9" s="11">
        <v>798.56</v>
      </c>
      <c r="L9" s="13" t="s">
        <v>5</v>
      </c>
      <c r="M9" s="11">
        <v>798.56</v>
      </c>
      <c r="N9" s="11">
        <v>1764.69</v>
      </c>
      <c r="O9" s="13" t="s">
        <v>5</v>
      </c>
      <c r="P9" s="11">
        <v>1764.69</v>
      </c>
      <c r="Q9" s="30" t="s">
        <v>5</v>
      </c>
    </row>
    <row r="10" spans="1:17" ht="15" customHeight="1">
      <c r="A10" s="24" t="s">
        <v>246</v>
      </c>
      <c r="B10" s="25" t="s">
        <v>5</v>
      </c>
      <c r="C10" s="25" t="s">
        <v>5</v>
      </c>
      <c r="D10" s="25" t="s">
        <v>247</v>
      </c>
      <c r="E10" s="11">
        <v>1815.18</v>
      </c>
      <c r="F10" s="13" t="s">
        <v>5</v>
      </c>
      <c r="G10" s="11">
        <v>1815.18</v>
      </c>
      <c r="H10" s="11">
        <v>748.07</v>
      </c>
      <c r="I10" s="13" t="s">
        <v>5</v>
      </c>
      <c r="J10" s="11">
        <v>748.07</v>
      </c>
      <c r="K10" s="11">
        <v>798.56</v>
      </c>
      <c r="L10" s="13" t="s">
        <v>5</v>
      </c>
      <c r="M10" s="11">
        <v>798.56</v>
      </c>
      <c r="N10" s="11">
        <v>1764.69</v>
      </c>
      <c r="O10" s="13" t="s">
        <v>5</v>
      </c>
      <c r="P10" s="11">
        <v>1764.69</v>
      </c>
      <c r="Q10" s="30" t="s">
        <v>5</v>
      </c>
    </row>
    <row r="11" spans="1:17" ht="15" customHeight="1">
      <c r="A11" s="24" t="s">
        <v>464</v>
      </c>
      <c r="B11" s="25" t="s">
        <v>5</v>
      </c>
      <c r="C11" s="25" t="s">
        <v>5</v>
      </c>
      <c r="D11" s="25" t="s">
        <v>465</v>
      </c>
      <c r="E11" s="11">
        <v>2</v>
      </c>
      <c r="F11" s="13" t="s">
        <v>5</v>
      </c>
      <c r="G11" s="11">
        <v>2</v>
      </c>
      <c r="H11" s="13" t="s">
        <v>5</v>
      </c>
      <c r="I11" s="13" t="s">
        <v>5</v>
      </c>
      <c r="J11" s="13" t="s">
        <v>5</v>
      </c>
      <c r="K11" s="13" t="s">
        <v>5</v>
      </c>
      <c r="L11" s="13" t="s">
        <v>5</v>
      </c>
      <c r="M11" s="13" t="s">
        <v>5</v>
      </c>
      <c r="N11" s="11">
        <v>2</v>
      </c>
      <c r="O11" s="13" t="s">
        <v>5</v>
      </c>
      <c r="P11" s="11">
        <v>2</v>
      </c>
      <c r="Q11" s="30" t="s">
        <v>5</v>
      </c>
    </row>
    <row r="12" spans="1:17" ht="15" customHeight="1">
      <c r="A12" s="24" t="s">
        <v>466</v>
      </c>
      <c r="B12" s="25" t="s">
        <v>5</v>
      </c>
      <c r="C12" s="25" t="s">
        <v>5</v>
      </c>
      <c r="D12" s="25" t="s">
        <v>467</v>
      </c>
      <c r="E12" s="11">
        <v>2</v>
      </c>
      <c r="F12" s="13" t="s">
        <v>5</v>
      </c>
      <c r="G12" s="11">
        <v>2</v>
      </c>
      <c r="H12" s="13" t="s">
        <v>5</v>
      </c>
      <c r="I12" s="13" t="s">
        <v>5</v>
      </c>
      <c r="J12" s="13" t="s">
        <v>5</v>
      </c>
      <c r="K12" s="13" t="s">
        <v>5</v>
      </c>
      <c r="L12" s="13" t="s">
        <v>5</v>
      </c>
      <c r="M12" s="13" t="s">
        <v>5</v>
      </c>
      <c r="N12" s="11">
        <v>2</v>
      </c>
      <c r="O12" s="13" t="s">
        <v>5</v>
      </c>
      <c r="P12" s="11">
        <v>2</v>
      </c>
      <c r="Q12" s="30" t="s">
        <v>5</v>
      </c>
    </row>
    <row r="13" spans="1:17" ht="15" customHeight="1">
      <c r="A13" s="24" t="s">
        <v>248</v>
      </c>
      <c r="B13" s="25" t="s">
        <v>5</v>
      </c>
      <c r="C13" s="25" t="s">
        <v>5</v>
      </c>
      <c r="D13" s="25" t="s">
        <v>249</v>
      </c>
      <c r="E13" s="11">
        <v>1813.18</v>
      </c>
      <c r="F13" s="13" t="s">
        <v>5</v>
      </c>
      <c r="G13" s="11">
        <v>1813.18</v>
      </c>
      <c r="H13" s="11">
        <v>748.07</v>
      </c>
      <c r="I13" s="13" t="s">
        <v>5</v>
      </c>
      <c r="J13" s="11">
        <v>748.07</v>
      </c>
      <c r="K13" s="11">
        <v>798.56</v>
      </c>
      <c r="L13" s="13" t="s">
        <v>5</v>
      </c>
      <c r="M13" s="11">
        <v>798.56</v>
      </c>
      <c r="N13" s="11">
        <v>1762.69</v>
      </c>
      <c r="O13" s="13" t="s">
        <v>5</v>
      </c>
      <c r="P13" s="11">
        <v>1762.69</v>
      </c>
      <c r="Q13" s="30" t="s">
        <v>5</v>
      </c>
    </row>
    <row r="14" spans="1:17" ht="15" customHeight="1">
      <c r="A14" s="24" t="s">
        <v>250</v>
      </c>
      <c r="B14" s="25" t="s">
        <v>5</v>
      </c>
      <c r="C14" s="25" t="s">
        <v>5</v>
      </c>
      <c r="D14" s="25" t="s">
        <v>251</v>
      </c>
      <c r="E14" s="11">
        <v>1813.18</v>
      </c>
      <c r="F14" s="13" t="s">
        <v>5</v>
      </c>
      <c r="G14" s="11">
        <v>1813.18</v>
      </c>
      <c r="H14" s="11">
        <v>665.89</v>
      </c>
      <c r="I14" s="13" t="s">
        <v>5</v>
      </c>
      <c r="J14" s="11">
        <v>665.89</v>
      </c>
      <c r="K14" s="11">
        <v>766.38</v>
      </c>
      <c r="L14" s="13" t="s">
        <v>5</v>
      </c>
      <c r="M14" s="11">
        <v>766.38</v>
      </c>
      <c r="N14" s="11">
        <v>1712.69</v>
      </c>
      <c r="O14" s="13" t="s">
        <v>5</v>
      </c>
      <c r="P14" s="11">
        <v>1712.69</v>
      </c>
      <c r="Q14" s="30" t="s">
        <v>5</v>
      </c>
    </row>
    <row r="15" spans="1:17" ht="15" customHeight="1">
      <c r="A15" s="24" t="s">
        <v>252</v>
      </c>
      <c r="B15" s="25" t="s">
        <v>5</v>
      </c>
      <c r="C15" s="25" t="s">
        <v>5</v>
      </c>
      <c r="D15" s="25" t="s">
        <v>253</v>
      </c>
      <c r="E15" s="13" t="s">
        <v>5</v>
      </c>
      <c r="F15" s="13" t="s">
        <v>5</v>
      </c>
      <c r="G15" s="13" t="s">
        <v>5</v>
      </c>
      <c r="H15" s="11">
        <v>50</v>
      </c>
      <c r="I15" s="13" t="s">
        <v>5</v>
      </c>
      <c r="J15" s="11">
        <v>50</v>
      </c>
      <c r="K15" s="13" t="s">
        <v>5</v>
      </c>
      <c r="L15" s="13" t="s">
        <v>5</v>
      </c>
      <c r="M15" s="13" t="s">
        <v>5</v>
      </c>
      <c r="N15" s="11">
        <v>50</v>
      </c>
      <c r="O15" s="13" t="s">
        <v>5</v>
      </c>
      <c r="P15" s="11">
        <v>50</v>
      </c>
      <c r="Q15" s="30" t="s">
        <v>5</v>
      </c>
    </row>
    <row r="16" spans="1:17" ht="15" customHeight="1">
      <c r="A16" s="24" t="s">
        <v>254</v>
      </c>
      <c r="B16" s="25" t="s">
        <v>5</v>
      </c>
      <c r="C16" s="25" t="s">
        <v>5</v>
      </c>
      <c r="D16" s="25" t="s">
        <v>255</v>
      </c>
      <c r="E16" s="13" t="s">
        <v>5</v>
      </c>
      <c r="F16" s="13" t="s">
        <v>5</v>
      </c>
      <c r="G16" s="13" t="s">
        <v>5</v>
      </c>
      <c r="H16" s="11">
        <v>32.18</v>
      </c>
      <c r="I16" s="13" t="s">
        <v>5</v>
      </c>
      <c r="J16" s="11">
        <v>32.18</v>
      </c>
      <c r="K16" s="11">
        <v>32.18</v>
      </c>
      <c r="L16" s="13" t="s">
        <v>5</v>
      </c>
      <c r="M16" s="11">
        <v>32.18</v>
      </c>
      <c r="N16" s="13" t="s">
        <v>5</v>
      </c>
      <c r="O16" s="13" t="s">
        <v>5</v>
      </c>
      <c r="P16" s="13" t="s">
        <v>5</v>
      </c>
      <c r="Q16" s="30" t="s">
        <v>5</v>
      </c>
    </row>
    <row r="17" spans="1:17" ht="15" customHeight="1">
      <c r="A17" s="24" t="s">
        <v>5</v>
      </c>
      <c r="B17" s="25" t="s">
        <v>5</v>
      </c>
      <c r="C17" s="25" t="s">
        <v>5</v>
      </c>
      <c r="D17" s="25" t="s">
        <v>5</v>
      </c>
      <c r="E17" s="13" t="s">
        <v>5</v>
      </c>
      <c r="F17" s="13" t="s">
        <v>5</v>
      </c>
      <c r="G17" s="13" t="s">
        <v>5</v>
      </c>
      <c r="H17" s="13" t="s">
        <v>5</v>
      </c>
      <c r="I17" s="13" t="s">
        <v>5</v>
      </c>
      <c r="J17" s="13" t="s">
        <v>5</v>
      </c>
      <c r="K17" s="13" t="s">
        <v>5</v>
      </c>
      <c r="L17" s="13" t="s">
        <v>5</v>
      </c>
      <c r="M17" s="13" t="s">
        <v>5</v>
      </c>
      <c r="N17" s="13" t="s">
        <v>5</v>
      </c>
      <c r="O17" s="13" t="s">
        <v>5</v>
      </c>
      <c r="P17" s="13" t="s">
        <v>5</v>
      </c>
      <c r="Q17" s="30" t="s">
        <v>5</v>
      </c>
    </row>
    <row r="18" spans="1:17" ht="15" customHeight="1">
      <c r="A18" s="24" t="s">
        <v>5</v>
      </c>
      <c r="B18" s="25" t="s">
        <v>5</v>
      </c>
      <c r="C18" s="25" t="s">
        <v>5</v>
      </c>
      <c r="D18" s="25" t="s">
        <v>5</v>
      </c>
      <c r="E18" s="13" t="s">
        <v>5</v>
      </c>
      <c r="F18" s="13" t="s">
        <v>5</v>
      </c>
      <c r="G18" s="13" t="s">
        <v>5</v>
      </c>
      <c r="H18" s="13" t="s">
        <v>5</v>
      </c>
      <c r="I18" s="13" t="s">
        <v>5</v>
      </c>
      <c r="J18" s="13" t="s">
        <v>5</v>
      </c>
      <c r="K18" s="13" t="s">
        <v>5</v>
      </c>
      <c r="L18" s="13" t="s">
        <v>5</v>
      </c>
      <c r="M18" s="13" t="s">
        <v>5</v>
      </c>
      <c r="N18" s="13" t="s">
        <v>5</v>
      </c>
      <c r="O18" s="13" t="s">
        <v>5</v>
      </c>
      <c r="P18" s="13" t="s">
        <v>5</v>
      </c>
      <c r="Q18" s="30" t="s">
        <v>5</v>
      </c>
    </row>
    <row r="19" spans="1:17" ht="15" customHeight="1">
      <c r="A19" s="24" t="s">
        <v>468</v>
      </c>
      <c r="B19" s="25" t="s">
        <v>5</v>
      </c>
      <c r="C19" s="25" t="s">
        <v>5</v>
      </c>
      <c r="D19" s="25" t="s">
        <v>5</v>
      </c>
      <c r="E19" s="25" t="s">
        <v>5</v>
      </c>
      <c r="F19" s="25" t="s">
        <v>5</v>
      </c>
      <c r="G19" s="25" t="s">
        <v>5</v>
      </c>
      <c r="H19" s="25" t="s">
        <v>5</v>
      </c>
      <c r="I19" s="25" t="s">
        <v>5</v>
      </c>
      <c r="J19" s="25" t="s">
        <v>5</v>
      </c>
      <c r="K19" s="25" t="s">
        <v>5</v>
      </c>
      <c r="L19" s="25" t="s">
        <v>5</v>
      </c>
      <c r="M19" s="25" t="s">
        <v>5</v>
      </c>
      <c r="N19" s="25" t="s">
        <v>5</v>
      </c>
      <c r="O19" s="25" t="s">
        <v>5</v>
      </c>
      <c r="P19" s="25" t="s">
        <v>5</v>
      </c>
      <c r="Q19" s="25" t="s">
        <v>5</v>
      </c>
    </row>
  </sheetData>
  <sheetProtection/>
  <mergeCells count="35">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Q1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17" right="0.17"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R16"/>
  <sheetViews>
    <sheetView tabSelected="1" workbookViewId="0" topLeftCell="A1">
      <selection activeCell="L18" sqref="L18"/>
    </sheetView>
  </sheetViews>
  <sheetFormatPr defaultColWidth="9.140625" defaultRowHeight="12.75"/>
  <cols>
    <col min="1" max="3" width="3.140625" style="0" customWidth="1"/>
    <col min="4" max="4" width="17.00390625" style="0" customWidth="1"/>
    <col min="5" max="5" width="9.00390625" style="0" customWidth="1"/>
    <col min="6" max="6" width="11.140625" style="0" customWidth="1"/>
    <col min="7" max="7" width="10.140625" style="0" customWidth="1"/>
    <col min="8" max="8" width="8.00390625" style="0" customWidth="1"/>
    <col min="9" max="9" width="12.140625" style="0" customWidth="1"/>
    <col min="10" max="10" width="10.57421875" style="0" customWidth="1"/>
    <col min="11" max="11" width="8.28125" style="0" customWidth="1"/>
    <col min="12" max="13" width="9.140625" style="0" customWidth="1"/>
    <col min="14" max="14" width="11.28125" style="0" customWidth="1"/>
    <col min="15" max="15" width="8.00390625" style="0" customWidth="1"/>
    <col min="16" max="16" width="10.28125" style="0" customWidth="1"/>
    <col min="17" max="17" width="12.28125" style="0" customWidth="1"/>
    <col min="18" max="18" width="16.00390625" style="0" customWidth="1"/>
    <col min="19" max="19" width="9.7109375" style="0" customWidth="1"/>
  </cols>
  <sheetData>
    <row r="1" ht="27">
      <c r="J1" s="1" t="s">
        <v>469</v>
      </c>
    </row>
    <row r="2" ht="14.25">
      <c r="R2" s="26" t="s">
        <v>470</v>
      </c>
    </row>
    <row r="3" spans="1:18" ht="14.25">
      <c r="A3" s="18" t="s">
        <v>2</v>
      </c>
      <c r="R3" s="26" t="s">
        <v>3</v>
      </c>
    </row>
    <row r="4" spans="1:18" ht="15" customHeight="1">
      <c r="A4" s="19" t="s">
        <v>7</v>
      </c>
      <c r="B4" s="20" t="s">
        <v>5</v>
      </c>
      <c r="C4" s="20" t="s">
        <v>5</v>
      </c>
      <c r="D4" s="20" t="s">
        <v>5</v>
      </c>
      <c r="E4" s="20" t="s">
        <v>96</v>
      </c>
      <c r="F4" s="20" t="s">
        <v>5</v>
      </c>
      <c r="G4" s="20" t="s">
        <v>5</v>
      </c>
      <c r="H4" s="20" t="s">
        <v>285</v>
      </c>
      <c r="I4" s="20" t="s">
        <v>5</v>
      </c>
      <c r="J4" s="20" t="s">
        <v>5</v>
      </c>
      <c r="K4" s="20" t="s">
        <v>286</v>
      </c>
      <c r="L4" s="20" t="s">
        <v>5</v>
      </c>
      <c r="M4" s="20" t="s">
        <v>5</v>
      </c>
      <c r="N4" s="20" t="s">
        <v>92</v>
      </c>
      <c r="O4" s="20" t="s">
        <v>94</v>
      </c>
      <c r="P4" s="20" t="s">
        <v>113</v>
      </c>
      <c r="Q4" s="20" t="s">
        <v>5</v>
      </c>
      <c r="R4" s="27" t="s">
        <v>5</v>
      </c>
    </row>
    <row r="5" spans="1:18" ht="15" customHeight="1">
      <c r="A5" s="21" t="s">
        <v>133</v>
      </c>
      <c r="B5" s="22" t="s">
        <v>5</v>
      </c>
      <c r="C5" s="22" t="s">
        <v>5</v>
      </c>
      <c r="D5" s="22" t="s">
        <v>134</v>
      </c>
      <c r="E5" s="22" t="s">
        <v>139</v>
      </c>
      <c r="F5" s="22" t="s">
        <v>287</v>
      </c>
      <c r="G5" s="22" t="s">
        <v>288</v>
      </c>
      <c r="H5" s="22" t="s">
        <v>139</v>
      </c>
      <c r="I5" s="22" t="s">
        <v>259</v>
      </c>
      <c r="J5" s="22" t="s">
        <v>260</v>
      </c>
      <c r="K5" s="22" t="s">
        <v>139</v>
      </c>
      <c r="L5" s="22" t="s">
        <v>259</v>
      </c>
      <c r="M5" s="22" t="s">
        <v>260</v>
      </c>
      <c r="N5" s="22" t="s">
        <v>5</v>
      </c>
      <c r="O5" s="22" t="s">
        <v>5</v>
      </c>
      <c r="P5" s="22" t="s">
        <v>139</v>
      </c>
      <c r="Q5" s="22" t="s">
        <v>287</v>
      </c>
      <c r="R5" s="28" t="s">
        <v>288</v>
      </c>
    </row>
    <row r="6" spans="1:18" ht="15" customHeight="1">
      <c r="A6" s="21" t="s">
        <v>5</v>
      </c>
      <c r="B6" s="22" t="s">
        <v>5</v>
      </c>
      <c r="C6" s="22" t="s">
        <v>5</v>
      </c>
      <c r="D6" s="22" t="s">
        <v>5</v>
      </c>
      <c r="E6" s="22" t="s">
        <v>5</v>
      </c>
      <c r="F6" s="22" t="s">
        <v>5</v>
      </c>
      <c r="G6" s="22" t="s">
        <v>135</v>
      </c>
      <c r="H6" s="22" t="s">
        <v>5</v>
      </c>
      <c r="I6" s="22" t="s">
        <v>5</v>
      </c>
      <c r="J6" s="22" t="s">
        <v>135</v>
      </c>
      <c r="K6" s="22" t="s">
        <v>5</v>
      </c>
      <c r="L6" s="22" t="s">
        <v>5</v>
      </c>
      <c r="M6" s="22" t="s">
        <v>135</v>
      </c>
      <c r="N6" s="22" t="s">
        <v>5</v>
      </c>
      <c r="O6" s="22" t="s">
        <v>5</v>
      </c>
      <c r="P6" s="22" t="s">
        <v>5</v>
      </c>
      <c r="Q6" s="22" t="s">
        <v>5</v>
      </c>
      <c r="R6" s="28" t="s">
        <v>5</v>
      </c>
    </row>
    <row r="7" spans="1:18"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8" t="s">
        <v>5</v>
      </c>
    </row>
    <row r="8" spans="1:18" ht="15" customHeight="1">
      <c r="A8" s="21" t="s">
        <v>136</v>
      </c>
      <c r="B8" s="22" t="s">
        <v>137</v>
      </c>
      <c r="C8" s="22" t="s">
        <v>138</v>
      </c>
      <c r="D8" s="22" t="s">
        <v>11</v>
      </c>
      <c r="E8" s="23" t="s">
        <v>12</v>
      </c>
      <c r="F8" s="23" t="s">
        <v>13</v>
      </c>
      <c r="G8" s="23" t="s">
        <v>21</v>
      </c>
      <c r="H8" s="23" t="s">
        <v>25</v>
      </c>
      <c r="I8" s="23" t="s">
        <v>29</v>
      </c>
      <c r="J8" s="23" t="s">
        <v>33</v>
      </c>
      <c r="K8" s="23" t="s">
        <v>37</v>
      </c>
      <c r="L8" s="23" t="s">
        <v>40</v>
      </c>
      <c r="M8" s="23" t="s">
        <v>43</v>
      </c>
      <c r="N8" s="23" t="s">
        <v>46</v>
      </c>
      <c r="O8" s="23" t="s">
        <v>49</v>
      </c>
      <c r="P8" s="23" t="s">
        <v>52</v>
      </c>
      <c r="Q8" s="23" t="s">
        <v>55</v>
      </c>
      <c r="R8" s="29" t="s">
        <v>58</v>
      </c>
    </row>
    <row r="9" spans="1:18" ht="15" customHeight="1">
      <c r="A9" s="21" t="s">
        <v>5</v>
      </c>
      <c r="B9" s="22" t="s">
        <v>5</v>
      </c>
      <c r="C9" s="22" t="s">
        <v>5</v>
      </c>
      <c r="D9" s="22" t="s">
        <v>139</v>
      </c>
      <c r="E9" s="13" t="s">
        <v>5</v>
      </c>
      <c r="F9" s="13" t="s">
        <v>5</v>
      </c>
      <c r="G9" s="13" t="s">
        <v>5</v>
      </c>
      <c r="H9" s="13" t="s">
        <v>5</v>
      </c>
      <c r="I9" s="13" t="s">
        <v>5</v>
      </c>
      <c r="J9" s="13" t="s">
        <v>5</v>
      </c>
      <c r="K9" s="13" t="s">
        <v>5</v>
      </c>
      <c r="L9" s="13" t="s">
        <v>5</v>
      </c>
      <c r="M9" s="13" t="s">
        <v>5</v>
      </c>
      <c r="N9" s="13" t="s">
        <v>5</v>
      </c>
      <c r="O9" s="13" t="s">
        <v>5</v>
      </c>
      <c r="P9" s="13" t="s">
        <v>5</v>
      </c>
      <c r="Q9" s="13" t="s">
        <v>5</v>
      </c>
      <c r="R9" s="30" t="s">
        <v>5</v>
      </c>
    </row>
    <row r="10" spans="1:18" ht="15" customHeight="1">
      <c r="A10" s="24" t="s">
        <v>5</v>
      </c>
      <c r="B10" s="25" t="s">
        <v>5</v>
      </c>
      <c r="C10" s="25" t="s">
        <v>5</v>
      </c>
      <c r="D10" s="25" t="s">
        <v>5</v>
      </c>
      <c r="E10" s="13" t="s">
        <v>5</v>
      </c>
      <c r="F10" s="13" t="s">
        <v>5</v>
      </c>
      <c r="G10" s="13" t="s">
        <v>5</v>
      </c>
      <c r="H10" s="13" t="s">
        <v>5</v>
      </c>
      <c r="I10" s="13" t="s">
        <v>5</v>
      </c>
      <c r="J10" s="13" t="s">
        <v>5</v>
      </c>
      <c r="K10" s="13" t="s">
        <v>5</v>
      </c>
      <c r="L10" s="13" t="s">
        <v>5</v>
      </c>
      <c r="M10" s="13" t="s">
        <v>5</v>
      </c>
      <c r="N10" s="13" t="s">
        <v>5</v>
      </c>
      <c r="O10" s="13" t="s">
        <v>5</v>
      </c>
      <c r="P10" s="13" t="s">
        <v>5</v>
      </c>
      <c r="Q10" s="13" t="s">
        <v>5</v>
      </c>
      <c r="R10" s="30" t="s">
        <v>5</v>
      </c>
    </row>
    <row r="11" spans="1:18" ht="15" customHeight="1">
      <c r="A11" s="24" t="s">
        <v>5</v>
      </c>
      <c r="B11" s="25" t="s">
        <v>5</v>
      </c>
      <c r="C11" s="25" t="s">
        <v>5</v>
      </c>
      <c r="D11" s="25" t="s">
        <v>5</v>
      </c>
      <c r="E11" s="13" t="s">
        <v>5</v>
      </c>
      <c r="F11" s="13" t="s">
        <v>5</v>
      </c>
      <c r="G11" s="13" t="s">
        <v>5</v>
      </c>
      <c r="H11" s="13" t="s">
        <v>5</v>
      </c>
      <c r="I11" s="13" t="s">
        <v>5</v>
      </c>
      <c r="J11" s="13" t="s">
        <v>5</v>
      </c>
      <c r="K11" s="13" t="s">
        <v>5</v>
      </c>
      <c r="L11" s="13" t="s">
        <v>5</v>
      </c>
      <c r="M11" s="13" t="s">
        <v>5</v>
      </c>
      <c r="N11" s="13" t="s">
        <v>5</v>
      </c>
      <c r="O11" s="13" t="s">
        <v>5</v>
      </c>
      <c r="P11" s="13" t="s">
        <v>5</v>
      </c>
      <c r="Q11" s="13" t="s">
        <v>5</v>
      </c>
      <c r="R11" s="30" t="s">
        <v>5</v>
      </c>
    </row>
    <row r="12" spans="1:18" ht="15" customHeight="1">
      <c r="A12" s="24" t="s">
        <v>5</v>
      </c>
      <c r="B12" s="25" t="s">
        <v>5</v>
      </c>
      <c r="C12" s="25" t="s">
        <v>5</v>
      </c>
      <c r="D12" s="25" t="s">
        <v>5</v>
      </c>
      <c r="E12" s="13" t="s">
        <v>5</v>
      </c>
      <c r="F12" s="13" t="s">
        <v>5</v>
      </c>
      <c r="G12" s="13" t="s">
        <v>5</v>
      </c>
      <c r="H12" s="13" t="s">
        <v>5</v>
      </c>
      <c r="I12" s="13" t="s">
        <v>5</v>
      </c>
      <c r="J12" s="13" t="s">
        <v>5</v>
      </c>
      <c r="K12" s="13" t="s">
        <v>5</v>
      </c>
      <c r="L12" s="13" t="s">
        <v>5</v>
      </c>
      <c r="M12" s="13" t="s">
        <v>5</v>
      </c>
      <c r="N12" s="13" t="s">
        <v>5</v>
      </c>
      <c r="O12" s="13" t="s">
        <v>5</v>
      </c>
      <c r="P12" s="13" t="s">
        <v>5</v>
      </c>
      <c r="Q12" s="13" t="s">
        <v>5</v>
      </c>
      <c r="R12" s="30" t="s">
        <v>5</v>
      </c>
    </row>
    <row r="13" spans="1:18" ht="15" customHeight="1">
      <c r="A13" s="24" t="s">
        <v>5</v>
      </c>
      <c r="B13" s="25" t="s">
        <v>5</v>
      </c>
      <c r="C13" s="25" t="s">
        <v>5</v>
      </c>
      <c r="D13" s="25" t="s">
        <v>5</v>
      </c>
      <c r="E13" s="13" t="s">
        <v>5</v>
      </c>
      <c r="F13" s="13" t="s">
        <v>5</v>
      </c>
      <c r="G13" s="13" t="s">
        <v>5</v>
      </c>
      <c r="H13" s="13" t="s">
        <v>5</v>
      </c>
      <c r="I13" s="13" t="s">
        <v>5</v>
      </c>
      <c r="J13" s="13" t="s">
        <v>5</v>
      </c>
      <c r="K13" s="13" t="s">
        <v>5</v>
      </c>
      <c r="L13" s="13" t="s">
        <v>5</v>
      </c>
      <c r="M13" s="13" t="s">
        <v>5</v>
      </c>
      <c r="N13" s="13" t="s">
        <v>5</v>
      </c>
      <c r="O13" s="13" t="s">
        <v>5</v>
      </c>
      <c r="P13" s="13" t="s">
        <v>5</v>
      </c>
      <c r="Q13" s="13" t="s">
        <v>5</v>
      </c>
      <c r="R13" s="30" t="s">
        <v>5</v>
      </c>
    </row>
    <row r="14" spans="1:18" ht="15" customHeight="1">
      <c r="A14" s="24" t="s">
        <v>5</v>
      </c>
      <c r="B14" s="25" t="s">
        <v>5</v>
      </c>
      <c r="C14" s="25" t="s">
        <v>5</v>
      </c>
      <c r="D14" s="25" t="s">
        <v>5</v>
      </c>
      <c r="E14" s="13" t="s">
        <v>5</v>
      </c>
      <c r="F14" s="13" t="s">
        <v>5</v>
      </c>
      <c r="G14" s="13" t="s">
        <v>5</v>
      </c>
      <c r="H14" s="13" t="s">
        <v>5</v>
      </c>
      <c r="I14" s="13" t="s">
        <v>5</v>
      </c>
      <c r="J14" s="13" t="s">
        <v>5</v>
      </c>
      <c r="K14" s="13" t="s">
        <v>5</v>
      </c>
      <c r="L14" s="13" t="s">
        <v>5</v>
      </c>
      <c r="M14" s="13" t="s">
        <v>5</v>
      </c>
      <c r="N14" s="13" t="s">
        <v>5</v>
      </c>
      <c r="O14" s="13" t="s">
        <v>5</v>
      </c>
      <c r="P14" s="13" t="s">
        <v>5</v>
      </c>
      <c r="Q14" s="13" t="s">
        <v>5</v>
      </c>
      <c r="R14" s="30" t="s">
        <v>5</v>
      </c>
    </row>
    <row r="15" spans="1:18" ht="15" customHeight="1">
      <c r="A15" s="24" t="s">
        <v>5</v>
      </c>
      <c r="B15" s="25" t="s">
        <v>5</v>
      </c>
      <c r="C15" s="25" t="s">
        <v>5</v>
      </c>
      <c r="D15" s="25" t="s">
        <v>5</v>
      </c>
      <c r="E15" s="13" t="s">
        <v>5</v>
      </c>
      <c r="F15" s="13" t="s">
        <v>5</v>
      </c>
      <c r="G15" s="13" t="s">
        <v>5</v>
      </c>
      <c r="H15" s="13" t="s">
        <v>5</v>
      </c>
      <c r="I15" s="13" t="s">
        <v>5</v>
      </c>
      <c r="J15" s="13" t="s">
        <v>5</v>
      </c>
      <c r="K15" s="13"/>
      <c r="L15" s="13" t="s">
        <v>5</v>
      </c>
      <c r="M15" s="13" t="s">
        <v>5</v>
      </c>
      <c r="N15" s="13" t="s">
        <v>5</v>
      </c>
      <c r="O15" s="13" t="s">
        <v>5</v>
      </c>
      <c r="P15" s="13" t="s">
        <v>5</v>
      </c>
      <c r="Q15" s="13" t="s">
        <v>5</v>
      </c>
      <c r="R15" s="30" t="s">
        <v>5</v>
      </c>
    </row>
    <row r="16" spans="1:18" ht="15" customHeight="1">
      <c r="A16" s="24" t="s">
        <v>471</v>
      </c>
      <c r="B16" s="25" t="s">
        <v>5</v>
      </c>
      <c r="C16" s="25" t="s">
        <v>5</v>
      </c>
      <c r="D16" s="25" t="s">
        <v>5</v>
      </c>
      <c r="E16" s="25" t="s">
        <v>5</v>
      </c>
      <c r="F16" s="25" t="s">
        <v>5</v>
      </c>
      <c r="G16" s="25" t="s">
        <v>5</v>
      </c>
      <c r="H16" s="25" t="s">
        <v>5</v>
      </c>
      <c r="I16" s="25" t="s">
        <v>5</v>
      </c>
      <c r="J16" s="25" t="s">
        <v>5</v>
      </c>
      <c r="K16" s="25" t="s">
        <v>5</v>
      </c>
      <c r="L16" s="25" t="s">
        <v>5</v>
      </c>
      <c r="M16" s="25" t="s">
        <v>5</v>
      </c>
      <c r="N16" s="25" t="s">
        <v>5</v>
      </c>
      <c r="O16" s="25" t="s">
        <v>5</v>
      </c>
      <c r="P16" s="25" t="s">
        <v>5</v>
      </c>
      <c r="Q16" s="25" t="s">
        <v>5</v>
      </c>
      <c r="R16" s="25" t="s">
        <v>5</v>
      </c>
    </row>
  </sheetData>
  <sheetProtection/>
  <mergeCells count="31">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17" right="0.17" top="0.98" bottom="0.98" header="0.51" footer="0.51"/>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H17" sqref="H17"/>
    </sheetView>
  </sheetViews>
  <sheetFormatPr defaultColWidth="9.140625" defaultRowHeight="12.75"/>
  <cols>
    <col min="1" max="1" width="38.7109375" style="0" customWidth="1"/>
    <col min="2" max="2" width="5.421875" style="0" customWidth="1"/>
    <col min="3" max="4" width="24.140625" style="0" customWidth="1"/>
    <col min="5" max="5" width="9.7109375" style="0" customWidth="1"/>
  </cols>
  <sheetData>
    <row r="1" ht="27">
      <c r="C1" s="1" t="s">
        <v>472</v>
      </c>
    </row>
    <row r="2" ht="12.75">
      <c r="D2" s="2" t="s">
        <v>473</v>
      </c>
    </row>
    <row r="3" spans="1:4" ht="12.75">
      <c r="A3" s="3" t="s">
        <v>2</v>
      </c>
      <c r="D3" s="2" t="s">
        <v>3</v>
      </c>
    </row>
    <row r="4" spans="1:4" ht="21" customHeight="1">
      <c r="A4" s="4" t="s">
        <v>474</v>
      </c>
      <c r="B4" s="5" t="s">
        <v>8</v>
      </c>
      <c r="C4" s="5" t="s">
        <v>475</v>
      </c>
      <c r="D4" s="5" t="s">
        <v>476</v>
      </c>
    </row>
    <row r="5" spans="1:4" ht="21" customHeight="1">
      <c r="A5" s="6" t="s">
        <v>477</v>
      </c>
      <c r="B5" s="7" t="s">
        <v>5</v>
      </c>
      <c r="C5" s="7" t="s">
        <v>12</v>
      </c>
      <c r="D5" s="7" t="s">
        <v>13</v>
      </c>
    </row>
    <row r="6" spans="1:4" ht="21" customHeight="1">
      <c r="A6" s="8" t="s">
        <v>478</v>
      </c>
      <c r="B6" s="7" t="s">
        <v>12</v>
      </c>
      <c r="C6" s="9" t="s">
        <v>387</v>
      </c>
      <c r="D6" s="9" t="s">
        <v>387</v>
      </c>
    </row>
    <row r="7" spans="1:4" ht="21" customHeight="1">
      <c r="A7" s="8" t="s">
        <v>479</v>
      </c>
      <c r="B7" s="7" t="s">
        <v>13</v>
      </c>
      <c r="C7" s="10">
        <v>15.41</v>
      </c>
      <c r="D7" s="11">
        <v>15.31</v>
      </c>
    </row>
    <row r="8" spans="1:4" ht="21" customHeight="1">
      <c r="A8" s="8" t="s">
        <v>480</v>
      </c>
      <c r="B8" s="7" t="s">
        <v>21</v>
      </c>
      <c r="C8" s="12" t="s">
        <v>5</v>
      </c>
      <c r="D8" s="13" t="s">
        <v>5</v>
      </c>
    </row>
    <row r="9" spans="1:4" ht="21" customHeight="1">
      <c r="A9" s="8" t="s">
        <v>481</v>
      </c>
      <c r="B9" s="7" t="s">
        <v>25</v>
      </c>
      <c r="C9" s="10">
        <v>11.7</v>
      </c>
      <c r="D9" s="11">
        <v>11.7</v>
      </c>
    </row>
    <row r="10" spans="1:4" ht="21" customHeight="1">
      <c r="A10" s="8" t="s">
        <v>482</v>
      </c>
      <c r="B10" s="7" t="s">
        <v>29</v>
      </c>
      <c r="C10" s="12" t="s">
        <v>5</v>
      </c>
      <c r="D10" s="13" t="s">
        <v>5</v>
      </c>
    </row>
    <row r="11" spans="1:4" ht="21" customHeight="1">
      <c r="A11" s="8" t="s">
        <v>483</v>
      </c>
      <c r="B11" s="7" t="s">
        <v>33</v>
      </c>
      <c r="C11" s="10">
        <v>11.7</v>
      </c>
      <c r="D11" s="11">
        <v>11.7</v>
      </c>
    </row>
    <row r="12" spans="1:4" ht="21" customHeight="1">
      <c r="A12" s="8" t="s">
        <v>484</v>
      </c>
      <c r="B12" s="7" t="s">
        <v>37</v>
      </c>
      <c r="C12" s="10">
        <v>3.71</v>
      </c>
      <c r="D12" s="11">
        <v>3.61</v>
      </c>
    </row>
    <row r="13" spans="1:4" ht="21" customHeight="1">
      <c r="A13" s="8" t="s">
        <v>485</v>
      </c>
      <c r="B13" s="7" t="s">
        <v>40</v>
      </c>
      <c r="C13" s="14" t="s">
        <v>387</v>
      </c>
      <c r="D13" s="11">
        <v>3.61</v>
      </c>
    </row>
    <row r="14" spans="1:4" ht="21" customHeight="1">
      <c r="A14" s="8" t="s">
        <v>486</v>
      </c>
      <c r="B14" s="7" t="s">
        <v>43</v>
      </c>
      <c r="C14" s="14" t="s">
        <v>387</v>
      </c>
      <c r="D14" s="13" t="s">
        <v>5</v>
      </c>
    </row>
    <row r="15" spans="1:4" ht="21" customHeight="1">
      <c r="A15" s="8" t="s">
        <v>487</v>
      </c>
      <c r="B15" s="7" t="s">
        <v>46</v>
      </c>
      <c r="C15" s="14" t="s">
        <v>387</v>
      </c>
      <c r="D15" s="13" t="s">
        <v>5</v>
      </c>
    </row>
    <row r="16" spans="1:4" ht="21" customHeight="1">
      <c r="A16" s="8" t="s">
        <v>488</v>
      </c>
      <c r="B16" s="7" t="s">
        <v>49</v>
      </c>
      <c r="C16" s="9" t="s">
        <v>387</v>
      </c>
      <c r="D16" s="9" t="s">
        <v>387</v>
      </c>
    </row>
    <row r="17" spans="1:4" ht="21" customHeight="1">
      <c r="A17" s="8" t="s">
        <v>489</v>
      </c>
      <c r="B17" s="7" t="s">
        <v>52</v>
      </c>
      <c r="C17" s="9" t="s">
        <v>387</v>
      </c>
      <c r="D17" s="13" t="s">
        <v>5</v>
      </c>
    </row>
    <row r="18" spans="1:4" ht="21" customHeight="1">
      <c r="A18" s="8" t="s">
        <v>490</v>
      </c>
      <c r="B18" s="7" t="s">
        <v>55</v>
      </c>
      <c r="C18" s="9" t="s">
        <v>387</v>
      </c>
      <c r="D18" s="13" t="s">
        <v>5</v>
      </c>
    </row>
    <row r="19" spans="1:4" ht="21" customHeight="1">
      <c r="A19" s="8" t="s">
        <v>491</v>
      </c>
      <c r="B19" s="7" t="s">
        <v>58</v>
      </c>
      <c r="C19" s="9" t="s">
        <v>387</v>
      </c>
      <c r="D19" s="13" t="s">
        <v>5</v>
      </c>
    </row>
    <row r="20" spans="1:4" ht="21" customHeight="1">
      <c r="A20" s="8" t="s">
        <v>492</v>
      </c>
      <c r="B20" s="7" t="s">
        <v>61</v>
      </c>
      <c r="C20" s="9" t="s">
        <v>387</v>
      </c>
      <c r="D20" s="15">
        <v>12</v>
      </c>
    </row>
    <row r="21" spans="1:4" ht="21" customHeight="1">
      <c r="A21" s="8" t="s">
        <v>493</v>
      </c>
      <c r="B21" s="7" t="s">
        <v>64</v>
      </c>
      <c r="C21" s="9" t="s">
        <v>387</v>
      </c>
      <c r="D21" s="15">
        <v>51</v>
      </c>
    </row>
    <row r="22" spans="1:4" ht="21" customHeight="1">
      <c r="A22" s="8" t="s">
        <v>494</v>
      </c>
      <c r="B22" s="7" t="s">
        <v>67</v>
      </c>
      <c r="C22" s="9" t="s">
        <v>387</v>
      </c>
      <c r="D22" s="13" t="s">
        <v>5</v>
      </c>
    </row>
    <row r="23" spans="1:4" ht="21" customHeight="1">
      <c r="A23" s="8" t="s">
        <v>495</v>
      </c>
      <c r="B23" s="7" t="s">
        <v>70</v>
      </c>
      <c r="C23" s="9" t="s">
        <v>387</v>
      </c>
      <c r="D23" s="15">
        <v>343</v>
      </c>
    </row>
    <row r="24" spans="1:4" ht="21" customHeight="1">
      <c r="A24" s="8" t="s">
        <v>496</v>
      </c>
      <c r="B24" s="7" t="s">
        <v>73</v>
      </c>
      <c r="C24" s="9" t="s">
        <v>387</v>
      </c>
      <c r="D24" s="13" t="s">
        <v>5</v>
      </c>
    </row>
    <row r="25" spans="1:4" ht="21" customHeight="1">
      <c r="A25" s="8" t="s">
        <v>497</v>
      </c>
      <c r="B25" s="7" t="s">
        <v>76</v>
      </c>
      <c r="C25" s="9" t="s">
        <v>387</v>
      </c>
      <c r="D25" s="13" t="s">
        <v>5</v>
      </c>
    </row>
    <row r="26" spans="1:4" ht="21" customHeight="1">
      <c r="A26" s="8" t="s">
        <v>498</v>
      </c>
      <c r="B26" s="7" t="s">
        <v>79</v>
      </c>
      <c r="C26" s="9" t="s">
        <v>387</v>
      </c>
      <c r="D26" s="13" t="s">
        <v>5</v>
      </c>
    </row>
    <row r="27" spans="1:4" ht="21" customHeight="1">
      <c r="A27" s="8" t="s">
        <v>499</v>
      </c>
      <c r="B27" s="7" t="s">
        <v>82</v>
      </c>
      <c r="C27" s="9" t="s">
        <v>387</v>
      </c>
      <c r="D27" s="11">
        <v>36.61</v>
      </c>
    </row>
    <row r="28" spans="1:4" ht="21" customHeight="1">
      <c r="A28" s="8" t="s">
        <v>500</v>
      </c>
      <c r="B28" s="7" t="s">
        <v>85</v>
      </c>
      <c r="C28" s="9" t="s">
        <v>387</v>
      </c>
      <c r="D28" s="11">
        <v>36.61</v>
      </c>
    </row>
    <row r="29" spans="1:4" ht="21" customHeight="1">
      <c r="A29" s="8" t="s">
        <v>501</v>
      </c>
      <c r="B29" s="7" t="s">
        <v>89</v>
      </c>
      <c r="C29" s="9" t="s">
        <v>387</v>
      </c>
      <c r="D29" s="13" t="s">
        <v>5</v>
      </c>
    </row>
    <row r="30" spans="1:4" ht="43.5" customHeight="1">
      <c r="A30" s="16" t="s">
        <v>502</v>
      </c>
      <c r="B30" s="17" t="s">
        <v>5</v>
      </c>
      <c r="C30" s="17" t="s">
        <v>5</v>
      </c>
      <c r="D30" s="17" t="s">
        <v>5</v>
      </c>
    </row>
    <row r="31" spans="1:4" ht="30.75" customHeight="1">
      <c r="A31" s="16" t="s">
        <v>503</v>
      </c>
      <c r="B31" s="17" t="s">
        <v>5</v>
      </c>
      <c r="C31" s="17" t="s">
        <v>5</v>
      </c>
      <c r="D31" s="17" t="s">
        <v>5</v>
      </c>
    </row>
  </sheetData>
  <sheetProtection/>
  <mergeCells count="3">
    <mergeCell ref="A30:D30"/>
    <mergeCell ref="A31:D31"/>
    <mergeCell ref="B4:B5"/>
  </mergeCells>
  <printOptions/>
  <pageMargins left="0.17" right="0.16"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2018-08-30T08:20:32Z</cp:lastPrinted>
  <dcterms:created xsi:type="dcterms:W3CDTF">2018-09-03T03:21:18Z</dcterms:created>
  <dcterms:modified xsi:type="dcterms:W3CDTF">2018-09-03T06:35:00Z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